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martWorking\Desktop\"/>
    </mc:Choice>
  </mc:AlternateContent>
  <bookViews>
    <workbookView xWindow="0" yWindow="0" windowWidth="23040" windowHeight="8904" firstSheet="9" activeTab="12"/>
  </bookViews>
  <sheets>
    <sheet name="Tab.1 valore finanziario D.O." sheetId="2" r:id="rId1"/>
    <sheet name="Tab. 3.1  Cessati anno 2024" sheetId="4" r:id="rId2"/>
    <sheet name="Tab.1_bis Riduzione DO" sheetId="19" r:id="rId3"/>
    <sheet name="Tab. 2.1  Presenti in servizio" sheetId="3" r:id="rId4"/>
    <sheet name="Tab. 2.2 Comandati out" sheetId="10" r:id="rId5"/>
    <sheet name="Tab. 3.2  Cessati anno 2025" sheetId="5" r:id="rId6"/>
    <sheet name="Tab. 3.3  Cessati anno 2026" sheetId="6" r:id="rId7"/>
    <sheet name="Tab. 3.4  Cessati anno 2027" sheetId="17" state="hidden" r:id="rId8"/>
    <sheet name="Tab. 4 Vacanze di Organico 2025" sheetId="20" r:id="rId9"/>
    <sheet name="Tab 4.1 Bandire e assumere 2025" sheetId="21" r:id="rId10"/>
    <sheet name="Tab. 4.2 Assunzioni  2025" sheetId="7" r:id="rId11"/>
    <sheet name="Tab. 4.3 Assunzioni 2026" sheetId="22" r:id="rId12"/>
    <sheet name="Tab. 4.4 Assunzioni 2027" sheetId="23" r:id="rId13"/>
    <sheet name="Tab.4.5 solo bandire  26 27 " sheetId="16" r:id="rId14"/>
    <sheet name="Tab. 5 Verifica tetto spesa" sheetId="11" r:id="rId15"/>
    <sheet name="Riepilogo Assunzioni 2024" sheetId="24" r:id="rId16"/>
  </sheets>
  <definedNames>
    <definedName name="_xlnm.Print_Area" localSheetId="15">'Riepilogo Assunzioni 2024'!$A$1:$H$68</definedName>
    <definedName name="_xlnm.Print_Area" localSheetId="1">'Tab. 3.1  Cessati anno 2024'!$A$1:$K$34</definedName>
    <definedName name="_xlnm.Print_Area" localSheetId="10">'Tab. 4.2 Assunzioni  2025'!$A$1:$R$42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0" i="24" l="1"/>
  <c r="F58" i="24"/>
  <c r="F56" i="24"/>
  <c r="F49" i="24"/>
  <c r="F41" i="24"/>
  <c r="F34" i="24"/>
  <c r="F24" i="24"/>
  <c r="F22" i="24"/>
  <c r="F15" i="24"/>
  <c r="E14" i="11"/>
  <c r="E12" i="11"/>
  <c r="E11" i="11"/>
  <c r="E10" i="11"/>
  <c r="E9" i="11"/>
  <c r="E8" i="11"/>
  <c r="E7" i="11"/>
  <c r="F21" i="16"/>
  <c r="E21" i="16"/>
  <c r="D21" i="16"/>
  <c r="F20" i="16"/>
  <c r="C20" i="16"/>
  <c r="F19" i="16"/>
  <c r="C19" i="16"/>
  <c r="F18" i="16"/>
  <c r="C18" i="16"/>
  <c r="F17" i="16"/>
  <c r="C17" i="16"/>
  <c r="F11" i="16"/>
  <c r="C11" i="16"/>
  <c r="F10" i="16"/>
  <c r="C10" i="16"/>
  <c r="N29" i="23"/>
  <c r="M29" i="23"/>
  <c r="N28" i="23"/>
  <c r="M28" i="23"/>
  <c r="N27" i="23"/>
  <c r="M27" i="23"/>
  <c r="N26" i="23"/>
  <c r="M26" i="23"/>
  <c r="N23" i="23"/>
  <c r="M23" i="23"/>
  <c r="L23" i="23"/>
  <c r="K23" i="23"/>
  <c r="J23" i="23"/>
  <c r="N21" i="23"/>
  <c r="M21" i="23"/>
  <c r="I21" i="23"/>
  <c r="H21" i="23"/>
  <c r="G21" i="23"/>
  <c r="F21" i="23"/>
  <c r="D21" i="23"/>
  <c r="C21" i="23"/>
  <c r="N19" i="23"/>
  <c r="M19" i="23"/>
  <c r="I19" i="23"/>
  <c r="N18" i="23"/>
  <c r="M18" i="23"/>
  <c r="I18" i="23"/>
  <c r="H18" i="23"/>
  <c r="G18" i="23"/>
  <c r="F18" i="23"/>
  <c r="D18" i="23"/>
  <c r="C18" i="23"/>
  <c r="N16" i="23"/>
  <c r="M16" i="23"/>
  <c r="I16" i="23"/>
  <c r="N15" i="23"/>
  <c r="M15" i="23"/>
  <c r="I15" i="23"/>
  <c r="H15" i="23"/>
  <c r="G15" i="23"/>
  <c r="F15" i="23"/>
  <c r="D15" i="23"/>
  <c r="C15" i="23"/>
  <c r="N12" i="23"/>
  <c r="M12" i="23"/>
  <c r="N11" i="23"/>
  <c r="M11" i="23"/>
  <c r="I11" i="23"/>
  <c r="H11" i="23"/>
  <c r="G11" i="23"/>
  <c r="D11" i="23"/>
  <c r="C11" i="23"/>
  <c r="N8" i="23"/>
  <c r="M8" i="23"/>
  <c r="I8" i="23"/>
  <c r="H8" i="23"/>
  <c r="G8" i="23"/>
  <c r="E8" i="23"/>
  <c r="D8" i="23"/>
  <c r="N7" i="23"/>
  <c r="M7" i="23"/>
  <c r="I7" i="23"/>
  <c r="H7" i="23"/>
  <c r="G7" i="23"/>
  <c r="E7" i="23"/>
  <c r="D7" i="23"/>
  <c r="L2" i="23"/>
  <c r="K2" i="23"/>
  <c r="N29" i="22"/>
  <c r="M29" i="22"/>
  <c r="N28" i="22"/>
  <c r="M28" i="22"/>
  <c r="N27" i="22"/>
  <c r="M27" i="22"/>
  <c r="N26" i="22"/>
  <c r="M26" i="22"/>
  <c r="N23" i="22"/>
  <c r="M23" i="22"/>
  <c r="L23" i="22"/>
  <c r="K23" i="22"/>
  <c r="J23" i="22"/>
  <c r="N21" i="22"/>
  <c r="M21" i="22"/>
  <c r="I21" i="22"/>
  <c r="H21" i="22"/>
  <c r="G21" i="22"/>
  <c r="F21" i="22"/>
  <c r="D21" i="22"/>
  <c r="C21" i="22"/>
  <c r="N19" i="22"/>
  <c r="M19" i="22"/>
  <c r="I19" i="22"/>
  <c r="N18" i="22"/>
  <c r="M18" i="22"/>
  <c r="I18" i="22"/>
  <c r="H18" i="22"/>
  <c r="G18" i="22"/>
  <c r="F18" i="22"/>
  <c r="D18" i="22"/>
  <c r="C18" i="22"/>
  <c r="N16" i="22"/>
  <c r="M16" i="22"/>
  <c r="I16" i="22"/>
  <c r="N15" i="22"/>
  <c r="M15" i="22"/>
  <c r="I15" i="22"/>
  <c r="H15" i="22"/>
  <c r="G15" i="22"/>
  <c r="F15" i="22"/>
  <c r="D15" i="22"/>
  <c r="C15" i="22"/>
  <c r="N12" i="22"/>
  <c r="M12" i="22"/>
  <c r="N11" i="22"/>
  <c r="M11" i="22"/>
  <c r="I11" i="22"/>
  <c r="H11" i="22"/>
  <c r="G11" i="22"/>
  <c r="D11" i="22"/>
  <c r="C11" i="22"/>
  <c r="N8" i="22"/>
  <c r="M8" i="22"/>
  <c r="I8" i="22"/>
  <c r="H8" i="22"/>
  <c r="G8" i="22"/>
  <c r="E8" i="22"/>
  <c r="D8" i="22"/>
  <c r="N7" i="22"/>
  <c r="M7" i="22"/>
  <c r="I7" i="22"/>
  <c r="H7" i="22"/>
  <c r="G7" i="22"/>
  <c r="E7" i="22"/>
  <c r="D7" i="22"/>
  <c r="L2" i="22"/>
  <c r="K2" i="22"/>
  <c r="N29" i="7"/>
  <c r="M29" i="7"/>
  <c r="N28" i="7"/>
  <c r="M28" i="7"/>
  <c r="N27" i="7"/>
  <c r="M27" i="7"/>
  <c r="N26" i="7"/>
  <c r="M26" i="7"/>
  <c r="R23" i="7"/>
  <c r="N23" i="7"/>
  <c r="M23" i="7"/>
  <c r="L23" i="7"/>
  <c r="K23" i="7"/>
  <c r="J23" i="7"/>
  <c r="N21" i="7"/>
  <c r="M21" i="7"/>
  <c r="L21" i="7"/>
  <c r="K21" i="7"/>
  <c r="J21" i="7"/>
  <c r="I21" i="7"/>
  <c r="H21" i="7"/>
  <c r="G21" i="7"/>
  <c r="F21" i="7"/>
  <c r="D21" i="7"/>
  <c r="C21" i="7"/>
  <c r="P19" i="7"/>
  <c r="N19" i="7"/>
  <c r="M19" i="7"/>
  <c r="L19" i="7"/>
  <c r="K19" i="7"/>
  <c r="J19" i="7"/>
  <c r="I19" i="7"/>
  <c r="N18" i="7"/>
  <c r="M18" i="7"/>
  <c r="L18" i="7"/>
  <c r="K18" i="7"/>
  <c r="J18" i="7"/>
  <c r="I18" i="7"/>
  <c r="H18" i="7"/>
  <c r="G18" i="7"/>
  <c r="F18" i="7"/>
  <c r="D18" i="7"/>
  <c r="C18" i="7"/>
  <c r="P16" i="7"/>
  <c r="N16" i="7"/>
  <c r="M16" i="7"/>
  <c r="L16" i="7"/>
  <c r="K16" i="7"/>
  <c r="J16" i="7"/>
  <c r="I16" i="7"/>
  <c r="N15" i="7"/>
  <c r="M15" i="7"/>
  <c r="L15" i="7"/>
  <c r="K15" i="7"/>
  <c r="J15" i="7"/>
  <c r="I15" i="7"/>
  <c r="H15" i="7"/>
  <c r="G15" i="7"/>
  <c r="F15" i="7"/>
  <c r="D15" i="7"/>
  <c r="C15" i="7"/>
  <c r="P12" i="7"/>
  <c r="N12" i="7"/>
  <c r="M12" i="7"/>
  <c r="L12" i="7"/>
  <c r="K12" i="7"/>
  <c r="J12" i="7"/>
  <c r="N11" i="7"/>
  <c r="M11" i="7"/>
  <c r="L11" i="7"/>
  <c r="K11" i="7"/>
  <c r="J11" i="7"/>
  <c r="I11" i="7"/>
  <c r="H11" i="7"/>
  <c r="G11" i="7"/>
  <c r="D11" i="7"/>
  <c r="C11" i="7"/>
  <c r="N8" i="7"/>
  <c r="M8" i="7"/>
  <c r="L8" i="7"/>
  <c r="K8" i="7"/>
  <c r="J8" i="7"/>
  <c r="I8" i="7"/>
  <c r="H8" i="7"/>
  <c r="G8" i="7"/>
  <c r="E8" i="7"/>
  <c r="D8" i="7"/>
  <c r="N7" i="7"/>
  <c r="M7" i="7"/>
  <c r="L7" i="7"/>
  <c r="K7" i="7"/>
  <c r="J7" i="7"/>
  <c r="I7" i="7"/>
  <c r="H7" i="7"/>
  <c r="G7" i="7"/>
  <c r="E7" i="7"/>
  <c r="D7" i="7"/>
  <c r="L2" i="7"/>
  <c r="K2" i="7"/>
  <c r="Q28" i="21"/>
  <c r="O28" i="21"/>
  <c r="D28" i="21"/>
  <c r="M26" i="21"/>
  <c r="L26" i="21"/>
  <c r="D26" i="21"/>
  <c r="C26" i="21"/>
  <c r="O24" i="21"/>
  <c r="M24" i="21"/>
  <c r="L24" i="21"/>
  <c r="D24" i="21"/>
  <c r="C24" i="21"/>
  <c r="L23" i="21"/>
  <c r="M23" i="21" s="1"/>
  <c r="D23" i="21"/>
  <c r="C23" i="21"/>
  <c r="O21" i="21"/>
  <c r="M21" i="21"/>
  <c r="L21" i="21"/>
  <c r="D21" i="21"/>
  <c r="C21" i="21"/>
  <c r="M20" i="21"/>
  <c r="L20" i="21"/>
  <c r="D20" i="21"/>
  <c r="C20" i="21"/>
  <c r="O18" i="21"/>
  <c r="M18" i="21"/>
  <c r="L18" i="21"/>
  <c r="D18" i="21"/>
  <c r="M17" i="21"/>
  <c r="L17" i="21"/>
  <c r="D17" i="21"/>
  <c r="C17" i="21"/>
  <c r="M11" i="21"/>
  <c r="L11" i="21"/>
  <c r="D11" i="21"/>
  <c r="C11" i="21"/>
  <c r="M10" i="21"/>
  <c r="L10" i="21"/>
  <c r="D10" i="21"/>
  <c r="C10" i="21"/>
  <c r="O2" i="21"/>
  <c r="L2" i="21"/>
  <c r="AB15" i="20"/>
  <c r="Z15" i="20"/>
  <c r="Y15" i="20"/>
  <c r="X15" i="20"/>
  <c r="V15" i="20"/>
  <c r="T15" i="20"/>
  <c r="S15" i="20"/>
  <c r="R15" i="20"/>
  <c r="P15" i="20"/>
  <c r="N15" i="20"/>
  <c r="M15" i="20"/>
  <c r="L15" i="20"/>
  <c r="K15" i="20"/>
  <c r="J15" i="20"/>
  <c r="H15" i="20"/>
  <c r="G15" i="20"/>
  <c r="F15" i="20"/>
  <c r="E15" i="20"/>
  <c r="AB13" i="20"/>
  <c r="Z13" i="20"/>
  <c r="V13" i="20"/>
  <c r="P13" i="20"/>
  <c r="H13" i="20"/>
  <c r="G13" i="20"/>
  <c r="F13" i="20"/>
  <c r="E13" i="20"/>
  <c r="AB12" i="20"/>
  <c r="Z12" i="20"/>
  <c r="V12" i="20"/>
  <c r="P12" i="20"/>
  <c r="H12" i="20"/>
  <c r="G12" i="20"/>
  <c r="F12" i="20"/>
  <c r="E12" i="20"/>
  <c r="AB11" i="20"/>
  <c r="Z11" i="20"/>
  <c r="V11" i="20"/>
  <c r="P11" i="20"/>
  <c r="H11" i="20"/>
  <c r="G11" i="20"/>
  <c r="F11" i="20"/>
  <c r="E11" i="20"/>
  <c r="AB10" i="20"/>
  <c r="Z10" i="20"/>
  <c r="V10" i="20"/>
  <c r="P10" i="20"/>
  <c r="H10" i="20"/>
  <c r="G10" i="20"/>
  <c r="F10" i="20"/>
  <c r="E10" i="20"/>
  <c r="V9" i="20"/>
  <c r="AB8" i="20"/>
  <c r="Y8" i="20"/>
  <c r="X8" i="20"/>
  <c r="V8" i="20"/>
  <c r="P8" i="20"/>
  <c r="H8" i="20"/>
  <c r="G8" i="20"/>
  <c r="F8" i="20"/>
  <c r="E8" i="20"/>
  <c r="AB7" i="20"/>
  <c r="Y7" i="20"/>
  <c r="X7" i="20"/>
  <c r="V7" i="20"/>
  <c r="P7" i="20"/>
  <c r="H7" i="20"/>
  <c r="G7" i="20"/>
  <c r="F7" i="20"/>
  <c r="E7" i="20"/>
  <c r="K19" i="17"/>
  <c r="J19" i="17"/>
  <c r="K18" i="17"/>
  <c r="J18" i="17"/>
  <c r="K17" i="17"/>
  <c r="J17" i="17"/>
  <c r="K15" i="17"/>
  <c r="I15" i="17"/>
  <c r="H15" i="17"/>
  <c r="G15" i="17"/>
  <c r="F15" i="17"/>
  <c r="D15" i="17"/>
  <c r="K13" i="17"/>
  <c r="I13" i="17"/>
  <c r="H13" i="17"/>
  <c r="G13" i="17"/>
  <c r="F13" i="17"/>
  <c r="D13" i="17"/>
  <c r="K11" i="17"/>
  <c r="I11" i="17"/>
  <c r="H11" i="17"/>
  <c r="G11" i="17"/>
  <c r="F11" i="17"/>
  <c r="D11" i="17"/>
  <c r="K8" i="17"/>
  <c r="I8" i="17"/>
  <c r="H8" i="17"/>
  <c r="G8" i="17"/>
  <c r="D8" i="17"/>
  <c r="K7" i="17"/>
  <c r="I7" i="17"/>
  <c r="H7" i="17"/>
  <c r="G7" i="17"/>
  <c r="D7" i="17"/>
  <c r="K30" i="6"/>
  <c r="K29" i="6"/>
  <c r="K22" i="6"/>
  <c r="J22" i="6"/>
  <c r="K21" i="6"/>
  <c r="J21" i="6"/>
  <c r="K20" i="6"/>
  <c r="J20" i="6"/>
  <c r="K18" i="6"/>
  <c r="I18" i="6"/>
  <c r="H18" i="6"/>
  <c r="G18" i="6"/>
  <c r="F18" i="6"/>
  <c r="D18" i="6"/>
  <c r="C18" i="6"/>
  <c r="K16" i="6"/>
  <c r="I16" i="6"/>
  <c r="H16" i="6"/>
  <c r="G16" i="6"/>
  <c r="F16" i="6"/>
  <c r="D16" i="6"/>
  <c r="C16" i="6"/>
  <c r="K14" i="6"/>
  <c r="I14" i="6"/>
  <c r="H14" i="6"/>
  <c r="G14" i="6"/>
  <c r="F14" i="6"/>
  <c r="D14" i="6"/>
  <c r="C14" i="6"/>
  <c r="K11" i="6"/>
  <c r="I11" i="6"/>
  <c r="H11" i="6"/>
  <c r="G11" i="6"/>
  <c r="D11" i="6"/>
  <c r="C11" i="6"/>
  <c r="K8" i="6"/>
  <c r="I8" i="6"/>
  <c r="H8" i="6"/>
  <c r="G8" i="6"/>
  <c r="E8" i="6"/>
  <c r="D8" i="6"/>
  <c r="K7" i="6"/>
  <c r="I7" i="6"/>
  <c r="H7" i="6"/>
  <c r="G7" i="6"/>
  <c r="E7" i="6"/>
  <c r="D7" i="6"/>
  <c r="K30" i="5"/>
  <c r="K29" i="5"/>
  <c r="K22" i="5"/>
  <c r="J22" i="5"/>
  <c r="K21" i="5"/>
  <c r="J21" i="5"/>
  <c r="K20" i="5"/>
  <c r="J20" i="5"/>
  <c r="K18" i="5"/>
  <c r="I18" i="5"/>
  <c r="H18" i="5"/>
  <c r="G18" i="5"/>
  <c r="F18" i="5"/>
  <c r="D18" i="5"/>
  <c r="C18" i="5"/>
  <c r="K16" i="5"/>
  <c r="I16" i="5"/>
  <c r="H16" i="5"/>
  <c r="G16" i="5"/>
  <c r="F16" i="5"/>
  <c r="D16" i="5"/>
  <c r="C16" i="5"/>
  <c r="K14" i="5"/>
  <c r="I14" i="5"/>
  <c r="H14" i="5"/>
  <c r="G14" i="5"/>
  <c r="F14" i="5"/>
  <c r="D14" i="5"/>
  <c r="C14" i="5"/>
  <c r="K11" i="5"/>
  <c r="I11" i="5"/>
  <c r="H11" i="5"/>
  <c r="G11" i="5"/>
  <c r="D11" i="5"/>
  <c r="C11" i="5"/>
  <c r="K8" i="5"/>
  <c r="I8" i="5"/>
  <c r="H8" i="5"/>
  <c r="G8" i="5"/>
  <c r="E8" i="5"/>
  <c r="D8" i="5"/>
  <c r="K7" i="5"/>
  <c r="I7" i="5"/>
  <c r="H7" i="5"/>
  <c r="G7" i="5"/>
  <c r="E7" i="5"/>
  <c r="D7" i="5"/>
  <c r="K20" i="10"/>
  <c r="J20" i="10"/>
  <c r="K18" i="10"/>
  <c r="I18" i="10"/>
  <c r="H18" i="10"/>
  <c r="G18" i="10"/>
  <c r="F18" i="10"/>
  <c r="D18" i="10"/>
  <c r="C18" i="10"/>
  <c r="K16" i="10"/>
  <c r="I16" i="10"/>
  <c r="H16" i="10"/>
  <c r="G16" i="10"/>
  <c r="F16" i="10"/>
  <c r="D16" i="10"/>
  <c r="C16" i="10"/>
  <c r="K14" i="10"/>
  <c r="I14" i="10"/>
  <c r="H14" i="10"/>
  <c r="G14" i="10"/>
  <c r="F14" i="10"/>
  <c r="D14" i="10"/>
  <c r="C14" i="10"/>
  <c r="K11" i="10"/>
  <c r="I11" i="10"/>
  <c r="H11" i="10"/>
  <c r="G11" i="10"/>
  <c r="D11" i="10"/>
  <c r="C11" i="10"/>
  <c r="K8" i="10"/>
  <c r="I8" i="10"/>
  <c r="H8" i="10"/>
  <c r="G8" i="10"/>
  <c r="E8" i="10"/>
  <c r="D8" i="10"/>
  <c r="K7" i="10"/>
  <c r="I7" i="10"/>
  <c r="H7" i="10"/>
  <c r="G7" i="10"/>
  <c r="E7" i="10"/>
  <c r="D7" i="10"/>
  <c r="M20" i="3"/>
  <c r="L20" i="3"/>
  <c r="K20" i="3"/>
  <c r="J20" i="3"/>
  <c r="M18" i="3"/>
  <c r="I18" i="3"/>
  <c r="H18" i="3"/>
  <c r="G18" i="3"/>
  <c r="F18" i="3"/>
  <c r="D18" i="3"/>
  <c r="C18" i="3"/>
  <c r="M16" i="3"/>
  <c r="I16" i="3"/>
  <c r="H16" i="3"/>
  <c r="G16" i="3"/>
  <c r="F16" i="3"/>
  <c r="D16" i="3"/>
  <c r="C16" i="3"/>
  <c r="M14" i="3"/>
  <c r="I14" i="3"/>
  <c r="H14" i="3"/>
  <c r="G14" i="3"/>
  <c r="F14" i="3"/>
  <c r="D14" i="3"/>
  <c r="C14" i="3"/>
  <c r="M11" i="3"/>
  <c r="I11" i="3"/>
  <c r="H11" i="3"/>
  <c r="G11" i="3"/>
  <c r="D11" i="3"/>
  <c r="C11" i="3"/>
  <c r="M8" i="3"/>
  <c r="I8" i="3"/>
  <c r="H8" i="3"/>
  <c r="G8" i="3"/>
  <c r="E8" i="3"/>
  <c r="D8" i="3"/>
  <c r="M7" i="3"/>
  <c r="I7" i="3"/>
  <c r="H7" i="3"/>
  <c r="G7" i="3"/>
  <c r="E7" i="3"/>
  <c r="D7" i="3"/>
  <c r="K21" i="19"/>
  <c r="J21" i="19"/>
  <c r="K19" i="19"/>
  <c r="I19" i="19"/>
  <c r="H19" i="19"/>
  <c r="G19" i="19"/>
  <c r="F19" i="19"/>
  <c r="D19" i="19"/>
  <c r="C19" i="19"/>
  <c r="K17" i="19"/>
  <c r="I17" i="19"/>
  <c r="H17" i="19"/>
  <c r="G17" i="19"/>
  <c r="F17" i="19"/>
  <c r="D17" i="19"/>
  <c r="C17" i="19"/>
  <c r="K15" i="19"/>
  <c r="I15" i="19"/>
  <c r="H15" i="19"/>
  <c r="G15" i="19"/>
  <c r="F15" i="19"/>
  <c r="D15" i="19"/>
  <c r="C15" i="19"/>
  <c r="K12" i="19"/>
  <c r="I12" i="19"/>
  <c r="H12" i="19"/>
  <c r="G12" i="19"/>
  <c r="D12" i="19"/>
  <c r="C12" i="19"/>
  <c r="K9" i="19"/>
  <c r="I9" i="19"/>
  <c r="H9" i="19"/>
  <c r="G9" i="19"/>
  <c r="E9" i="19"/>
  <c r="D9" i="19"/>
  <c r="K8" i="19"/>
  <c r="I8" i="19"/>
  <c r="H8" i="19"/>
  <c r="G8" i="19"/>
  <c r="E8" i="19"/>
  <c r="D8" i="19"/>
  <c r="K4" i="19"/>
  <c r="I4" i="19"/>
  <c r="H4" i="19"/>
  <c r="K34" i="4"/>
  <c r="K33" i="4"/>
  <c r="N28" i="4"/>
  <c r="K26" i="4"/>
  <c r="K25" i="4"/>
  <c r="K22" i="4"/>
  <c r="J22" i="4"/>
  <c r="K21" i="4"/>
  <c r="J21" i="4"/>
  <c r="K20" i="4"/>
  <c r="J20" i="4"/>
  <c r="K18" i="4"/>
  <c r="I18" i="4"/>
  <c r="H18" i="4"/>
  <c r="G18" i="4"/>
  <c r="F18" i="4"/>
  <c r="D18" i="4"/>
  <c r="C18" i="4"/>
  <c r="K16" i="4"/>
  <c r="I16" i="4"/>
  <c r="H16" i="4"/>
  <c r="G16" i="4"/>
  <c r="F16" i="4"/>
  <c r="D16" i="4"/>
  <c r="C16" i="4"/>
  <c r="K14" i="4"/>
  <c r="I14" i="4"/>
  <c r="H14" i="4"/>
  <c r="G14" i="4"/>
  <c r="F14" i="4"/>
  <c r="D14" i="4"/>
  <c r="C14" i="4"/>
  <c r="K11" i="4"/>
  <c r="I11" i="4"/>
  <c r="H11" i="4"/>
  <c r="G11" i="4"/>
  <c r="D11" i="4"/>
  <c r="C11" i="4"/>
  <c r="K8" i="4"/>
  <c r="I8" i="4"/>
  <c r="H8" i="4"/>
  <c r="G8" i="4"/>
  <c r="E8" i="4"/>
  <c r="D8" i="4"/>
  <c r="K7" i="4"/>
  <c r="I7" i="4"/>
  <c r="H7" i="4"/>
  <c r="G7" i="4"/>
  <c r="E7" i="4"/>
  <c r="D7" i="4"/>
  <c r="K21" i="2"/>
  <c r="J21" i="2"/>
  <c r="K19" i="2"/>
  <c r="I19" i="2"/>
  <c r="H19" i="2"/>
  <c r="G19" i="2"/>
  <c r="F19" i="2"/>
  <c r="D19" i="2"/>
  <c r="C19" i="2"/>
  <c r="K17" i="2"/>
  <c r="I17" i="2"/>
  <c r="H17" i="2"/>
  <c r="G17" i="2"/>
  <c r="F17" i="2"/>
  <c r="D17" i="2"/>
  <c r="C17" i="2"/>
  <c r="K15" i="2"/>
  <c r="I15" i="2"/>
  <c r="H15" i="2"/>
  <c r="G15" i="2"/>
  <c r="F15" i="2"/>
  <c r="D15" i="2"/>
  <c r="C15" i="2"/>
  <c r="K12" i="2"/>
  <c r="I12" i="2"/>
  <c r="H12" i="2"/>
  <c r="G12" i="2"/>
  <c r="D12" i="2"/>
  <c r="C12" i="2"/>
  <c r="K9" i="2"/>
  <c r="I9" i="2"/>
  <c r="H9" i="2"/>
  <c r="G9" i="2"/>
  <c r="E9" i="2"/>
  <c r="D9" i="2"/>
  <c r="K8" i="2"/>
  <c r="I8" i="2"/>
  <c r="H8" i="2"/>
  <c r="G8" i="2"/>
  <c r="E8" i="2"/>
  <c r="D8" i="2"/>
  <c r="M28" i="21" l="1"/>
  <c r="L28" i="21"/>
</calcChain>
</file>

<file path=xl/sharedStrings.xml><?xml version="1.0" encoding="utf-8"?>
<sst xmlns="http://schemas.openxmlformats.org/spreadsheetml/2006/main" count="858" uniqueCount="328">
  <si>
    <t>Funzionario referente</t>
  </si>
  <si>
    <t>AMMINISTRAZIONE</t>
  </si>
  <si>
    <t>n. telefono</t>
  </si>
  <si>
    <t xml:space="preserve">E-mail PEC: </t>
  </si>
  <si>
    <t xml:space="preserve">                                                                                                                 E-mail  ______________________________________</t>
  </si>
  <si>
    <t>DIRIGENTI</t>
  </si>
  <si>
    <t>FASCIA</t>
  </si>
  <si>
    <t>PRIMA</t>
  </si>
  <si>
    <t>SECONDA</t>
  </si>
  <si>
    <t>AREE</t>
  </si>
  <si>
    <t xml:space="preserve">Retribuzione totale pro capite lordo dipendente   </t>
  </si>
  <si>
    <t>Funzionari</t>
  </si>
  <si>
    <t>Assistenti</t>
  </si>
  <si>
    <t>Operatori</t>
  </si>
  <si>
    <t>TOTALE</t>
  </si>
  <si>
    <t>di cui</t>
  </si>
  <si>
    <t>TOTALE  Dir. I Fascia</t>
  </si>
  <si>
    <t>TOTALE Dir. II fascia+Aree</t>
  </si>
  <si>
    <t>TOTALE complessivo</t>
  </si>
  <si>
    <t>Funzionari (PV)</t>
  </si>
  <si>
    <t>Assistenti (PV)</t>
  </si>
  <si>
    <t>ANNO DELLA PROGRAMMAZIONE</t>
  </si>
  <si>
    <t>+</t>
  </si>
  <si>
    <t>≤</t>
  </si>
  <si>
    <t>Stipendio CCNL 2019-2021 (13 mensilità)</t>
  </si>
  <si>
    <t xml:space="preserve">Retribuzione totale pro capite lordo dipendente </t>
  </si>
  <si>
    <t xml:space="preserve">Totale annuo pro-capite lordo stato   </t>
  </si>
  <si>
    <t xml:space="preserve">Retribuzione di posizione variabile    </t>
  </si>
  <si>
    <t xml:space="preserve">Retribuzione di risultato       </t>
  </si>
  <si>
    <t xml:space="preserve">Oneri riflessi 38,38% (32,70% su retribuzione di risultato)  </t>
  </si>
  <si>
    <t xml:space="preserve">Tabellare + IIS per 12 mensilità CCNL 2019-2021 </t>
  </si>
  <si>
    <t>Altra voce retributiva fondamentale</t>
  </si>
  <si>
    <t>Totale annuo pro-capite lordo dipendente</t>
  </si>
  <si>
    <t xml:space="preserve">Totale annuo pro-capite lordo stato </t>
  </si>
  <si>
    <t xml:space="preserve">VALORE FINANZIARIO DOTAZIONE ORGANICA    </t>
  </si>
  <si>
    <t xml:space="preserve">Unità in dotazione organica </t>
  </si>
  <si>
    <t xml:space="preserve">TOTALE ONERE PRESENTI IN SERVIZIO   (Ruolo + comandati in)     </t>
  </si>
  <si>
    <t xml:space="preserve">Totale unità cessate     </t>
  </si>
  <si>
    <t xml:space="preserve">TOTALE RISORSE DA CESSAZIONI </t>
  </si>
  <si>
    <t xml:space="preserve">TOTALE ONERI ASSUNZIONALI            </t>
  </si>
  <si>
    <t>Dirigenti</t>
  </si>
  <si>
    <t>Costo annuo 
pro-capite 
(lordo Stato)</t>
  </si>
  <si>
    <t>TIPOLOGIA DI RECLUTAMENTO</t>
  </si>
  <si>
    <t>Concorso pubblico</t>
  </si>
  <si>
    <t>AREE/
CATEGORIE/
QUALIFICHE</t>
  </si>
  <si>
    <t>Area EP</t>
  </si>
  <si>
    <t xml:space="preserve">Area Operatori </t>
  </si>
  <si>
    <t>Area Assistenti</t>
  </si>
  <si>
    <t>NOTE</t>
  </si>
  <si>
    <t>Area Funzionari</t>
  </si>
  <si>
    <t xml:space="preserve">Valore finanziario unità da assumere </t>
  </si>
  <si>
    <t>Tredicesima       (tabellare + IVC)</t>
  </si>
  <si>
    <t>Area Operatori</t>
  </si>
  <si>
    <t>Valore finanziario unità da assumere</t>
  </si>
  <si>
    <t xml:space="preserve">AREE
</t>
  </si>
  <si>
    <r>
      <t>Concorso pubblico</t>
    </r>
    <r>
      <rPr>
        <b/>
        <sz val="12"/>
        <color theme="5"/>
        <rFont val="Times New Roman"/>
        <family val="1"/>
      </rPr>
      <t xml:space="preserve"> (1)</t>
    </r>
  </si>
  <si>
    <r>
      <t xml:space="preserve">Scorrimento graduatorie
</t>
    </r>
    <r>
      <rPr>
        <b/>
        <sz val="12"/>
        <color theme="5"/>
        <rFont val="Times New Roman"/>
        <family val="1"/>
      </rPr>
      <t>(2)</t>
    </r>
  </si>
  <si>
    <r>
      <t xml:space="preserve">Corso-concorso SNA </t>
    </r>
    <r>
      <rPr>
        <b/>
        <sz val="12"/>
        <color theme="5"/>
        <rFont val="Times New Roman"/>
        <family val="1"/>
      </rPr>
      <t>(5)</t>
    </r>
  </si>
  <si>
    <r>
      <t xml:space="preserve">Concorso pubblico
</t>
    </r>
    <r>
      <rPr>
        <b/>
        <sz val="12"/>
        <color theme="5"/>
        <rFont val="Times New Roman"/>
        <family val="1"/>
      </rPr>
      <t>(1)</t>
    </r>
  </si>
  <si>
    <r>
      <rPr>
        <b/>
        <sz val="10"/>
        <color theme="5"/>
        <rFont val="Times New Roman"/>
        <family val="1"/>
      </rPr>
      <t xml:space="preserve">(1) </t>
    </r>
    <r>
      <rPr>
        <sz val="10"/>
        <rFont val="Times New Roman"/>
        <family val="1"/>
      </rPr>
      <t>o analoghi istituti con oneri a carico dell'amministrazione</t>
    </r>
  </si>
  <si>
    <r>
      <rPr>
        <b/>
        <sz val="10"/>
        <color theme="5"/>
        <rFont val="Times New Roman"/>
        <family val="1"/>
      </rPr>
      <t>(2)</t>
    </r>
    <r>
      <rPr>
        <sz val="10"/>
        <rFont val="Times New Roman"/>
        <family val="1"/>
      </rPr>
      <t xml:space="preserve">  la spesa relativa al personale comandato presso altra amministrazione (out), così come quella del personale in aspettativa e fuori ruolo, pur non essendo sostenuta dall' ente di appartenenza,  deve essere accantonata per il caso di rientro in servizio delle predette unità.</t>
    </r>
  </si>
  <si>
    <r>
      <t xml:space="preserve">Totale  comandati out </t>
    </r>
    <r>
      <rPr>
        <b/>
        <sz val="12"/>
        <color theme="5"/>
        <rFont val="Times New Roman"/>
        <family val="1"/>
      </rPr>
      <t xml:space="preserve">(1)   </t>
    </r>
  </si>
  <si>
    <t>Unità da assumere       2026 con concorso</t>
  </si>
  <si>
    <t>IVC 2022-2024 per 13 mensilità con ulteriore incremento DDL Bilancio 2024</t>
  </si>
  <si>
    <t>IVC 2022-2024 per 12 mensilità  con ulteriore incremento DDL Bilancio 2024</t>
  </si>
  <si>
    <r>
      <rPr>
        <b/>
        <sz val="12"/>
        <color theme="5"/>
        <rFont val="Calibri"/>
        <family val="2"/>
      </rPr>
      <t xml:space="preserve">(1) </t>
    </r>
    <r>
      <rPr>
        <sz val="12"/>
        <color indexed="8"/>
        <rFont val="Calibri"/>
        <family val="2"/>
        <charset val="1"/>
      </rPr>
      <t>o analogo istituto non retribuito dall'amministrazio edi appartenenza, come aspettativa, personale fuori ruolo etc.</t>
    </r>
  </si>
  <si>
    <r>
      <t xml:space="preserve">EP </t>
    </r>
    <r>
      <rPr>
        <b/>
        <sz val="14"/>
        <color theme="5"/>
        <rFont val="Times New Roman"/>
        <family val="1"/>
      </rPr>
      <t>(3)</t>
    </r>
  </si>
  <si>
    <r>
      <t xml:space="preserve">Altra voce retributiva fondamentale </t>
    </r>
    <r>
      <rPr>
        <b/>
        <sz val="14"/>
        <color theme="5"/>
        <rFont val="Times New Roman"/>
        <family val="1"/>
      </rPr>
      <t>(1)</t>
    </r>
  </si>
  <si>
    <r>
      <rPr>
        <b/>
        <sz val="14"/>
        <color theme="5"/>
        <rFont val="Times New Roman"/>
        <family val="1"/>
      </rPr>
      <t>(1)</t>
    </r>
    <r>
      <rPr>
        <sz val="14"/>
        <color indexed="8"/>
        <rFont val="Times New Roman"/>
        <family val="1"/>
      </rPr>
      <t xml:space="preserve"> se prevista da normativa speciale</t>
    </r>
  </si>
  <si>
    <r>
      <rPr>
        <b/>
        <sz val="14"/>
        <color theme="5"/>
        <rFont val="Times New Roman"/>
        <family val="1"/>
      </rPr>
      <t>(3)</t>
    </r>
    <r>
      <rPr>
        <sz val="14"/>
        <color theme="5"/>
        <rFont val="Times New Roman"/>
        <family val="1"/>
      </rPr>
      <t xml:space="preserve"> </t>
    </r>
    <r>
      <rPr>
        <sz val="14"/>
        <rFont val="Times New Roman"/>
        <family val="1"/>
      </rPr>
      <t>se si intendono istituire posizioni di elevate professionalità, occorre considerare il valore medio pro-capite della retribuzione annua lorda (da 50.000 a 70.000 euro, al netto dell'IVC 2022-2024 e degli oneri riflessi), inserire il valore della retribuzione di posizione variabile e risultato e aggiungere gli oneri riflessi a carico amministrazione, avendo cura di assicurare l'invarianza della spesa potenziale massima mediante corrispondenti riduzioni (in valore) di altre posizioni. Si veda https://www.aranagenzia.it/comunicati/12999-ccnl-comparto-funzioni-centrali-9-maggio-2022-orientamenti-applicativi.html</t>
    </r>
  </si>
  <si>
    <r>
      <t>Totale unità presenti di ruolo</t>
    </r>
    <r>
      <rPr>
        <b/>
        <sz val="14"/>
        <color rgb="FFFF0000"/>
        <rFont val="Times New Roman"/>
        <family val="1"/>
      </rPr>
      <t xml:space="preserve"> </t>
    </r>
    <r>
      <rPr>
        <b/>
        <sz val="14"/>
        <color theme="5"/>
        <rFont val="Times New Roman"/>
        <family val="1"/>
      </rPr>
      <t xml:space="preserve">(1)        </t>
    </r>
  </si>
  <si>
    <r>
      <t xml:space="preserve">Totale  comandati in </t>
    </r>
    <r>
      <rPr>
        <b/>
        <sz val="14"/>
        <color theme="5"/>
        <rFont val="Times New Roman"/>
        <family val="1"/>
      </rPr>
      <t xml:space="preserve">(2)      </t>
    </r>
  </si>
  <si>
    <r>
      <t>Totale  comandati in</t>
    </r>
    <r>
      <rPr>
        <b/>
        <sz val="14"/>
        <color theme="5"/>
        <rFont val="Times New Roman"/>
        <family val="1"/>
      </rPr>
      <t xml:space="preserve"> (2) </t>
    </r>
    <r>
      <rPr>
        <b/>
        <sz val="14"/>
        <color indexed="8"/>
        <rFont val="Times New Roman"/>
        <family val="1"/>
      </rPr>
      <t xml:space="preserve">     </t>
    </r>
  </si>
  <si>
    <r>
      <t xml:space="preserve">EP </t>
    </r>
    <r>
      <rPr>
        <sz val="14"/>
        <color theme="5"/>
        <rFont val="Times New Roman"/>
        <family val="1"/>
      </rPr>
      <t xml:space="preserve"> </t>
    </r>
    <r>
      <rPr>
        <b/>
        <sz val="14"/>
        <color theme="5"/>
        <rFont val="Times New Roman"/>
        <family val="1"/>
      </rPr>
      <t>(4)</t>
    </r>
  </si>
  <si>
    <r>
      <rPr>
        <b/>
        <sz val="14"/>
        <color theme="5"/>
        <rFont val="Times New Roman"/>
        <family val="1"/>
      </rPr>
      <t>(1)</t>
    </r>
    <r>
      <rPr>
        <b/>
        <sz val="14"/>
        <color rgb="FFFF0000"/>
        <rFont val="Times New Roman"/>
        <family val="1"/>
      </rPr>
      <t xml:space="preserve"> </t>
    </r>
    <r>
      <rPr>
        <sz val="14"/>
        <color indexed="8"/>
        <rFont val="Times New Roman"/>
        <family val="1"/>
      </rPr>
      <t>comprese unità in regime di part-time</t>
    </r>
  </si>
  <si>
    <r>
      <rPr>
        <b/>
        <sz val="14"/>
        <color theme="5"/>
        <rFont val="Times New Roman"/>
        <family val="1"/>
      </rPr>
      <t>(2)</t>
    </r>
    <r>
      <rPr>
        <b/>
        <sz val="14"/>
        <color rgb="FFFF0000"/>
        <rFont val="Times New Roman"/>
        <family val="1"/>
      </rPr>
      <t xml:space="preserve"> </t>
    </r>
    <r>
      <rPr>
        <sz val="14"/>
        <color indexed="8"/>
        <rFont val="Times New Roman"/>
        <family val="1"/>
      </rPr>
      <t xml:space="preserve">o analogo istituto con oneri a carico dell'Amministrazione </t>
    </r>
  </si>
  <si>
    <r>
      <rPr>
        <b/>
        <sz val="14"/>
        <color theme="5"/>
        <rFont val="Times New Roman"/>
        <family val="1"/>
      </rPr>
      <t>(3)</t>
    </r>
    <r>
      <rPr>
        <sz val="14"/>
        <rFont val="Times New Roman"/>
        <family val="1"/>
      </rPr>
      <t xml:space="preserve"> indicare percentuale applicata se diversa da quella indicata e conseguentemente adeguare gli importi</t>
    </r>
  </si>
  <si>
    <r>
      <rPr>
        <b/>
        <sz val="14"/>
        <color theme="5"/>
        <rFont val="Times New Roman"/>
        <family val="1"/>
      </rPr>
      <t xml:space="preserve">(4) </t>
    </r>
    <r>
      <rPr>
        <sz val="14"/>
        <rFont val="Times New Roman"/>
        <family val="1"/>
      </rPr>
      <t xml:space="preserve"> inserire il valore medio pro-capite della retribuzione annua lorda (da 50.000 a 70.000 euro al netto dell'IVC 22-24) compilando il campo della retribuzione di posizione variabile e di risultato e aggiungere gli oneri riflessi a carico amministrazione</t>
    </r>
  </si>
  <si>
    <r>
      <rPr>
        <b/>
        <sz val="14"/>
        <color theme="5"/>
        <rFont val="Times New Roman"/>
        <family val="1"/>
      </rPr>
      <t>(2)</t>
    </r>
    <r>
      <rPr>
        <sz val="14"/>
        <color indexed="8"/>
        <rFont val="Times New Roman"/>
        <family val="1"/>
      </rPr>
      <t xml:space="preserve"> i</t>
    </r>
    <r>
      <rPr>
        <sz val="14"/>
        <rFont val="Times New Roman"/>
        <family val="1"/>
      </rPr>
      <t>ndicare percentuale applicata se diversa da quella indicata (oneri riflessi 38,38%= Pensione 24,2% + Buonuscita 5,68% + IRAP 8,5%) e conseguentemente adeguare gli importi</t>
    </r>
  </si>
  <si>
    <r>
      <t xml:space="preserve">Oneri riflessi
</t>
    </r>
    <r>
      <rPr>
        <b/>
        <sz val="14"/>
        <color theme="5"/>
        <rFont val="Times New Roman"/>
        <family val="1"/>
      </rPr>
      <t>(2)</t>
    </r>
  </si>
  <si>
    <t>Tab. 2 - Spesa presenti in servizio + comandati in al 31 dicembre 2024</t>
  </si>
  <si>
    <r>
      <t>PRIMA</t>
    </r>
    <r>
      <rPr>
        <b/>
        <sz val="14"/>
        <color theme="5"/>
        <rFont val="Times New Roman"/>
        <family val="1"/>
      </rPr>
      <t xml:space="preserve"> (2)</t>
    </r>
  </si>
  <si>
    <r>
      <rPr>
        <b/>
        <sz val="14"/>
        <color theme="5"/>
        <rFont val="Times New Roman"/>
        <family val="1"/>
      </rPr>
      <t>(1)</t>
    </r>
    <r>
      <rPr>
        <sz val="14"/>
        <color theme="5"/>
        <rFont val="Times New Roman"/>
        <family val="1"/>
      </rPr>
      <t xml:space="preserve"> </t>
    </r>
    <r>
      <rPr>
        <sz val="14"/>
        <color indexed="8"/>
        <rFont val="Times New Roman"/>
        <family val="1"/>
      </rPr>
      <t>Questa tabella deve essere compilata per ciascuno degli anni presi in considerazione nel piano triennale (cessazioni dell'anno precedente ). Il Dl 73/2021 ha modificato la L. 56/2019 all’art. 3 comma 3 reinserendo l’asseverazione delle cessazioni da parte dei relativi organi di controllo.  Pertanto con decorrenza dalle cessazioni 2021 è richiesta l’asseverazione dell’organo di controllo.</t>
    </r>
  </si>
  <si>
    <r>
      <rPr>
        <b/>
        <sz val="14"/>
        <color theme="5"/>
        <rFont val="Times New Roman"/>
        <family val="1"/>
      </rPr>
      <t>(2)</t>
    </r>
    <r>
      <rPr>
        <b/>
        <sz val="14"/>
        <color indexed="10"/>
        <rFont val="Times New Roman"/>
        <family val="1"/>
      </rPr>
      <t xml:space="preserve"> </t>
    </r>
    <r>
      <rPr>
        <sz val="14"/>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</si>
  <si>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t>Oneri riflessi 38,38%</t>
  </si>
  <si>
    <r>
      <t xml:space="preserve">Tab. 3.1 - Risorse finanziarie personale cessato  al 31 dicembre 2024 </t>
    </r>
    <r>
      <rPr>
        <b/>
        <sz val="14"/>
        <color theme="5"/>
        <rFont val="Times New Roman"/>
        <family val="1"/>
      </rPr>
      <t>(1)</t>
    </r>
  </si>
  <si>
    <r>
      <t xml:space="preserve">Tab. 3.2 - Risorse finanziarie personale cessato  al 31 dicembre 2025 </t>
    </r>
    <r>
      <rPr>
        <b/>
        <sz val="14"/>
        <color theme="5"/>
        <rFont val="Times New Roman"/>
        <family val="1"/>
      </rPr>
      <t xml:space="preserve"> (1)</t>
    </r>
  </si>
  <si>
    <r>
      <rPr>
        <b/>
        <sz val="14"/>
        <color theme="5"/>
        <rFont val="Times New Roman"/>
        <family val="1"/>
      </rPr>
      <t>(1)</t>
    </r>
    <r>
      <rPr>
        <sz val="14"/>
        <color theme="5"/>
        <rFont val="Times New Roman"/>
        <family val="1"/>
      </rPr>
      <t xml:space="preserve"> </t>
    </r>
    <r>
      <rPr>
        <sz val="14"/>
        <color indexed="8"/>
        <rFont val="Times New Roman"/>
        <family val="1"/>
      </rPr>
      <t>Questa tabella deve essere compilata per ciascuno degli anni presi in considerazione nel piano triennale (cessazioni dell'anno precedente ). Il Dl 73/2021 ha modificato la L. 56/2019 all’art. 3 comma 3 reinserendo l’asseverazione delle cessazioni da parte dei relativi organi di controllo.  Pertanto con decorrenza dalle cessazione 2021 è richiesta l’asseverazione dell’organo di controllo.</t>
    </r>
  </si>
  <si>
    <r>
      <rPr>
        <b/>
        <sz val="14"/>
        <color theme="5"/>
        <rFont val="Times New Roman"/>
        <family val="1"/>
      </rPr>
      <t xml:space="preserve">(2) </t>
    </r>
    <r>
      <rPr>
        <sz val="14"/>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</si>
  <si>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r>
      <t>Tab. 3.3 - Risorse finanziarie personale cessato  al 31 dicembre 2026</t>
    </r>
    <r>
      <rPr>
        <b/>
        <sz val="14"/>
        <color theme="5"/>
        <rFont val="Times New Roman"/>
        <family val="1"/>
      </rPr>
      <t xml:space="preserve"> (1)</t>
    </r>
  </si>
  <si>
    <r>
      <t>PRIMA</t>
    </r>
    <r>
      <rPr>
        <b/>
        <sz val="14"/>
        <color rgb="FFFF0000"/>
        <rFont val="Times New Roman"/>
        <family val="1"/>
      </rPr>
      <t xml:space="preserve"> </t>
    </r>
    <r>
      <rPr>
        <b/>
        <sz val="14"/>
        <color theme="5"/>
        <rFont val="Times New Roman"/>
        <family val="1"/>
      </rPr>
      <t>(2)</t>
    </r>
  </si>
  <si>
    <r>
      <rPr>
        <b/>
        <sz val="14"/>
        <color theme="5"/>
        <rFont val="Times New Roman"/>
        <family val="1"/>
      </rPr>
      <t>(2)</t>
    </r>
    <r>
      <rPr>
        <b/>
        <sz val="14"/>
        <color indexed="10"/>
        <rFont val="Times New Roman"/>
        <family val="1"/>
      </rPr>
      <t xml:space="preserve"> </t>
    </r>
    <r>
      <rPr>
        <sz val="14"/>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</si>
  <si>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r>
      <t>Tab. 3.4 - Risorse finanziarie personale cessato  al 31 dicembre 2027</t>
    </r>
    <r>
      <rPr>
        <b/>
        <sz val="14"/>
        <color theme="5"/>
        <rFont val="Times New Roman"/>
        <family val="1"/>
      </rPr>
      <t xml:space="preserve"> (1)</t>
    </r>
  </si>
  <si>
    <t>Unità da assumere annualità 2025</t>
  </si>
  <si>
    <t>Valore finanziario Unità da assumere annualità 2025</t>
  </si>
  <si>
    <t>Unità da assumere       2027 con concorso</t>
  </si>
  <si>
    <r>
      <t xml:space="preserve">Tab. 5 - Spesa comandati out al 31/12/2024  </t>
    </r>
    <r>
      <rPr>
        <b/>
        <sz val="12"/>
        <color theme="5"/>
        <rFont val="Times New Roman"/>
        <family val="1"/>
      </rPr>
      <t>(1)</t>
    </r>
  </si>
  <si>
    <t>Tab. 6 Verifica tetto di spesa</t>
  </si>
  <si>
    <t>QUALIFICHE</t>
  </si>
  <si>
    <t>DIRIGENTI I FASCIA</t>
  </si>
  <si>
    <t>DIRIGENTI II FASCIA</t>
  </si>
  <si>
    <t>FUNZIONARI</t>
  </si>
  <si>
    <t>ASSISTENTI</t>
  </si>
  <si>
    <t>OPERATORI</t>
  </si>
  <si>
    <t xml:space="preserve">TOTALE GENERALE </t>
  </si>
  <si>
    <t xml:space="preserve"> PRESENTI DI RUOLO AL 31.12.2024</t>
  </si>
  <si>
    <t xml:space="preserve"> COMANDATI OUT AL 31.12.2024</t>
  </si>
  <si>
    <t>VALORE FINANZIARIO DOTAZIONE ORGANICA AL 31.12.2024</t>
  </si>
  <si>
    <t>TOTALE UNITA'</t>
  </si>
  <si>
    <t>DI CUI TOTALE UNITA'</t>
  </si>
  <si>
    <t xml:space="preserve">DI CUI TOTALE ONERI ASSUNZIONALI            </t>
  </si>
  <si>
    <t xml:space="preserve">Assunzioni ex lege   </t>
  </si>
  <si>
    <r>
      <t xml:space="preserve">VALORE FINANZIARIO PRESENTI IN SERVIZIO AL 31.12.2024 - COMANDI IN - INCARICHI </t>
    </r>
    <r>
      <rPr>
        <b/>
        <sz val="10"/>
        <color theme="5"/>
        <rFont val="Times New Roman"/>
        <family val="1"/>
      </rPr>
      <t xml:space="preserve">(1) </t>
    </r>
  </si>
  <si>
    <r>
      <t xml:space="preserve">VALORE FINANZIARIO COMANDATI OUT AL  31.12.2024 </t>
    </r>
    <r>
      <rPr>
        <b/>
        <sz val="10"/>
        <color theme="5"/>
        <rFont val="Times New Roman"/>
        <family val="1"/>
      </rPr>
      <t>(2)</t>
    </r>
  </si>
  <si>
    <t>VALORE FINANZIARIO ASSUNZIONI SU TURN-OVER NEL 2025</t>
  </si>
  <si>
    <t>VALORE FINANZIARIO ASSUNZIONI EX LEGE NEL 2025</t>
  </si>
  <si>
    <t>Riduzione turn over 2025 DLB 2025 (25% budget da cessazioni 2024)</t>
  </si>
  <si>
    <t xml:space="preserve">Assunzioni da Turnover 
Budget 2025 - Cessazioni 2024 </t>
  </si>
  <si>
    <t xml:space="preserve">Progressioni 
tra le aree
Budget 2025 - Cessazioni 2024 </t>
  </si>
  <si>
    <t>Assunzioni 
previste da legge speciale</t>
  </si>
  <si>
    <t>Progressioni
 tra le aree
previste da legge speciale</t>
  </si>
  <si>
    <t>ELEVATE PROFESS.</t>
  </si>
  <si>
    <t>* Occorre inserire il numero complessivo di unità, mentre le modalità assunzionali saranno specificate nelle tabelle successive.</t>
  </si>
  <si>
    <t>Assunzioni e Progressioni tra le aree da autorizzare con DPCM
 su budget 2025-cessazioni 2024</t>
  </si>
  <si>
    <t>TIPOLOGIA DI RECLUTAMENTO
(indicare n° unità per ogni tipologia)</t>
  </si>
  <si>
    <r>
      <t xml:space="preserve">Stabilizzazioni
</t>
    </r>
    <r>
      <rPr>
        <b/>
        <sz val="12"/>
        <color theme="5"/>
        <rFont val="Times New Roman"/>
        <family val="1"/>
      </rPr>
      <t>(6)</t>
    </r>
  </si>
  <si>
    <t xml:space="preserve">Prog. tra le aree 
(art. 52 d. lgs. 165/2001) </t>
  </si>
  <si>
    <t>Area Funzionari - Progressioni tra aree</t>
  </si>
  <si>
    <t>Area Assistenti - Progressioni tra aree</t>
  </si>
  <si>
    <t>(8) Ai sensi dell’art. 3-ter del decreto-legge 44 del 2024, il finanziamento dei contratti di apprendistato avviene attraverso l’utilizzo le facoltà assunzionali, l’assunzione dell’unità di personale mediante questa tipologia contrattuale deve essere oggetto di autorizzazione ai sensi dell’articolo 35 co. 4 Dlgs 165/2001 sin dal momento dalla sottoscrizione del contratto di apprendistato. Il budget autorizzato per i contratti di apprendistato, qualora al termine del triennio non vengano convertiti in contratti a tempo indeterminato, potrà essere oggetto di specifica rimodulazione. Tali assunzioni sono conteggiate ai fini del rispetto del principio dell’adeguato accesso dall’esterno nel caso di progressioni verticali.</t>
  </si>
  <si>
    <r>
      <t>Totale unità presenti di ruolo</t>
    </r>
    <r>
      <rPr>
        <b/>
        <sz val="14"/>
        <color rgb="FFFF0000"/>
        <rFont val="Times New Roman"/>
        <family val="1"/>
      </rPr>
      <t xml:space="preserve"> 
</t>
    </r>
    <r>
      <rPr>
        <b/>
        <sz val="14"/>
        <color theme="5"/>
        <rFont val="Times New Roman"/>
        <family val="1"/>
      </rPr>
      <t xml:space="preserve">(1)        </t>
    </r>
  </si>
  <si>
    <t>Assunzioni 
da 
DPCM precedenti</t>
  </si>
  <si>
    <t>Progressioni tra le aree da 
DPCM precedenti</t>
  </si>
  <si>
    <t xml:space="preserve">Mobilità  da altre 
PPAA </t>
  </si>
  <si>
    <r>
      <t>Mobilità</t>
    </r>
    <r>
      <rPr>
        <b/>
        <sz val="12"/>
        <color rgb="FFFF0000"/>
        <rFont val="Times New Roman"/>
        <family val="1"/>
      </rPr>
      <t xml:space="preserve"> </t>
    </r>
    <r>
      <rPr>
        <b/>
        <sz val="12"/>
        <color indexed="8"/>
        <rFont val="Times New Roman"/>
        <family val="1"/>
      </rPr>
      <t>da altre PPAA</t>
    </r>
  </si>
  <si>
    <t>ASSUNZIONI SU BUDGET 2025 - CESSAZIONI 2024 
DA AUTORIZZARE CON DPCM</t>
  </si>
  <si>
    <t>Progressioni tra le aree straordinarie ex CCNL</t>
  </si>
  <si>
    <t>Progressioni
 tra le aree                                        sul "MONTE SALARI 2018"</t>
  </si>
  <si>
    <t>Assunzioni su budget  già autorizzato da d.P.C.M.</t>
  </si>
  <si>
    <t>Area EP - Progressioni tra le aree</t>
  </si>
  <si>
    <t xml:space="preserve">TOTALE POSTI VACANTI </t>
  </si>
  <si>
    <t xml:space="preserve"> VACANZE DI ORGANICO PER IL 2025</t>
  </si>
  <si>
    <t>* Per la compilazione di questa tabella riassuntiva, si forniscono alcuni criteri da seguire attentamente. Per il calcolo delle vacanze in organico devono essere considerate esclusivamente le cessazioni effettivamente maturate e consolidate entro il 31 dicembre dell’anno precedente rispetto al periodo di programmazione. Per il Piano Triennale di Fabbisogno del Personale (PTFP) 2025-2027, si farà riferimento alle cessazioni registrate al 31 dicembre 2024, come indicato nello schema tipo allegato al D.M. n. 132 del 30 giugno 2022.
Le previsioni di cessazioni future, che avvengono dopo il primo anno di riferimento o in quelli successivi, non possono essere incluse nel calcolo della dotazione organica attuale. 
Tuttavia, su espressa richiesta assunzionale da parte dell’amministrazione, tali cessazioni potranno essere utilizzate per l'autorizzare solo a bandire di procedure concorsuali (Tab. 4.5).
I posti derivanti da procedure di progressione tra le aree devono essere considerati vacanti solo dopo il completamento della procedura. Ad esempio, una cessazione interna avvenuta nel corso del 2024 andrà conteggiata solo a partire dal 2025.</t>
  </si>
  <si>
    <t>Totale unità art. 19 comma 5-bis</t>
  </si>
  <si>
    <t xml:space="preserve">Totale unità art. 19 comma 6       </t>
  </si>
  <si>
    <t>Personale Comandato IN</t>
  </si>
  <si>
    <t>Assunzioni di Categorie Protette</t>
  </si>
  <si>
    <r>
      <t xml:space="preserve">Trattenimento in servizio 
</t>
    </r>
    <r>
      <rPr>
        <b/>
        <sz val="12"/>
        <color theme="5"/>
        <rFont val="Times New Roman"/>
        <family val="1"/>
      </rPr>
      <t>(10)</t>
    </r>
  </si>
  <si>
    <t>CONTROLLO INCARICHI E COMANDATI IN</t>
  </si>
  <si>
    <t>CONTROLLO ASSUNZIONI IN ESUBERO RISPETTO ALLA D.O.</t>
  </si>
  <si>
    <t>=</t>
  </si>
  <si>
    <t>Nuovo Limite SPM</t>
  </si>
  <si>
    <t>Dotazione organica</t>
  </si>
  <si>
    <t>Taglio</t>
  </si>
  <si>
    <t>ASSUNZIONI/
PROGRESSIONI SU BUDGET 2025 - CESSAZIONI 2024 
Valore Indicato nella Tab. 4</t>
  </si>
  <si>
    <t xml:space="preserve">VALORE FINANZIARIO ASSUNZIONI 2025 SU BUDGET GIA' AUTORIZZATO DA D.P.C.M.  </t>
  </si>
  <si>
    <r>
      <t xml:space="preserve">Tab. 4.2 - Assunzioni programmate anno 2025   </t>
    </r>
    <r>
      <rPr>
        <b/>
        <sz val="14"/>
        <color theme="5"/>
        <rFont val="Times New Roman"/>
        <family val="1"/>
      </rPr>
      <t>(1)</t>
    </r>
  </si>
  <si>
    <t>DETTAGLIO ASSUNZIONI NELL'ANNO 2025 SU DPCM GIA' AUTORIZZATI</t>
  </si>
  <si>
    <t>dPCM …</t>
  </si>
  <si>
    <t>DETTAGLIO ASSUNZIONI NELL'ANNO 2025 SU LEGGI IN DEROGA</t>
  </si>
  <si>
    <t xml:space="preserve">legge n. </t>
  </si>
  <si>
    <t>(indicare unità da assumere sul dPCM di riferimento e specificare l'area di inquadramento)</t>
  </si>
  <si>
    <t>(indicare unità da assumere sull'autorizzazione legislativa di riferimento e specificare l'area di inquadramento)</t>
  </si>
  <si>
    <t>DETTAGLIO ASSUNZIONI NELL'ANNO 2026 SU DPCM GIA' AUTORIZZATI</t>
  </si>
  <si>
    <t>DETTAGLIO ASSUNZIONI NELL'ANNO 2026 SU LEGGI IN DEROGA</t>
  </si>
  <si>
    <t>DETTAGLIO ASSUNZIONI NELL'ANNO 2027 SU DPCM GIA' AUTORIZZATI</t>
  </si>
  <si>
    <t>DETTAGLIO ASSUNZIONI NELL'ANNO 2027 SU LEGGI IN DEROGA</t>
  </si>
  <si>
    <t xml:space="preserve">Stipendio CCNL 2022-2024  (13 mensilità) </t>
  </si>
  <si>
    <t>nb. In caso di riduzione della dotazione organica in applicazione legge 207/2024 art. 1 comma 833 (LB 2025) inserire il nuovo valore della dotazione organica dalla Tab. 1-bis</t>
  </si>
  <si>
    <t xml:space="preserve">Tab. 4.5 - Programma solo a bandire </t>
  </si>
  <si>
    <r>
      <rPr>
        <b/>
        <sz val="10"/>
        <color theme="1"/>
        <rFont val="Calibri"/>
        <family val="2"/>
      </rPr>
      <t>*</t>
    </r>
    <r>
      <rPr>
        <b/>
        <sz val="10"/>
        <color theme="1"/>
        <rFont val="Arial"/>
        <family val="2"/>
      </rPr>
      <t>Nella tabella per la richiesta di autorizzazione solo a bandire, in cui sarà necessario richiedere successivamente
 l’autorizzazione per le assunzioni tramite DPCM sul budget disponibile, possono essere indicate esclusivamente le unità da inserire nel bando di concorso. Queste unità dunque non vanno inserite nelle tabelle 4.1, 4.2, 4.3 e 4.4.</t>
    </r>
  </si>
  <si>
    <r>
      <rPr>
        <b/>
        <sz val="12"/>
        <color theme="1"/>
        <rFont val="Times New Roman"/>
        <family val="1"/>
      </rPr>
      <t>Art. 28, comma 1-ter d. lgs. 165/2001 - 30 %</t>
    </r>
    <r>
      <rPr>
        <b/>
        <sz val="12"/>
        <color indexed="8"/>
        <rFont val="Times New Roman"/>
        <family val="1"/>
      </rPr>
      <t xml:space="preserve">
</t>
    </r>
    <r>
      <rPr>
        <b/>
        <sz val="12"/>
        <color theme="5"/>
        <rFont val="Times New Roman"/>
        <family val="1"/>
      </rPr>
      <t>(3)</t>
    </r>
  </si>
  <si>
    <r>
      <rPr>
        <b/>
        <sz val="12"/>
        <color theme="1"/>
        <rFont val="Times New Roman"/>
        <family val="1"/>
      </rPr>
      <t>Art. 28, comma 1-ter d. lgs. 165/2001 - 15 %</t>
    </r>
    <r>
      <rPr>
        <b/>
        <sz val="12"/>
        <color indexed="8"/>
        <rFont val="Times New Roman"/>
        <family val="1"/>
      </rPr>
      <t xml:space="preserve">
</t>
    </r>
    <r>
      <rPr>
        <b/>
        <sz val="12"/>
        <color theme="5"/>
        <rFont val="Times New Roman"/>
        <family val="1"/>
      </rPr>
      <t>(3)</t>
    </r>
  </si>
  <si>
    <r>
      <rPr>
        <b/>
        <sz val="12"/>
        <color theme="1"/>
        <rFont val="Times New Roman"/>
        <family val="1"/>
      </rPr>
      <t>Incarichi dirigenziali a valere sul turnover</t>
    </r>
    <r>
      <rPr>
        <b/>
        <sz val="12"/>
        <color indexed="8"/>
        <rFont val="Times New Roman"/>
        <family val="1"/>
      </rPr>
      <t xml:space="preserve">
</t>
    </r>
    <r>
      <rPr>
        <b/>
        <sz val="12"/>
        <color theme="5"/>
        <rFont val="Times New Roman"/>
        <family val="1"/>
      </rPr>
      <t>(4)</t>
    </r>
  </si>
  <si>
    <r>
      <t xml:space="preserve">Apprendistato
</t>
    </r>
    <r>
      <rPr>
        <b/>
        <sz val="12"/>
        <color theme="5"/>
        <rFont val="Times New Roman"/>
        <family val="1"/>
      </rPr>
      <t xml:space="preserve"> (8)</t>
    </r>
  </si>
  <si>
    <r>
      <t>Prog. tra le aree "in deroga" previste da CCNL a valere sul turnover</t>
    </r>
    <r>
      <rPr>
        <b/>
        <sz val="10"/>
        <color theme="5"/>
        <rFont val="Times New Roman"/>
        <family val="1"/>
      </rPr>
      <t xml:space="preserve"> (7)</t>
    </r>
  </si>
  <si>
    <r>
      <t xml:space="preserve">Prog. tra le aree "in deroga" previste da CCNL a valere sul Monte Salari 2018 </t>
    </r>
    <r>
      <rPr>
        <b/>
        <sz val="10"/>
        <color theme="5"/>
        <rFont val="Times New Roman"/>
        <family val="1"/>
      </rPr>
      <t>(9)</t>
    </r>
  </si>
  <si>
    <t>(3) indicare il calcolo della % da rispettare</t>
  </si>
  <si>
    <t>(4) Per gli incarichi dirigenziali indicare il riferimento normativo degli incarichi che gravano solo sulle facoltà assunzionali. Per le diverse procedure di stabilizzazione indicare il riferimento normativo</t>
  </si>
  <si>
    <t>(5) indicare il numero del corso concorso SNA</t>
  </si>
  <si>
    <t>(6) indicare il riferimento normativo</t>
  </si>
  <si>
    <t>(7) Indicare, nella riga in corrispondenza con il differenziale retributivo, le unità che gravano sul turnover. NB. le PV sono subordinate all'individuazione delle famiglie professionali - In fase di prima applicazione, non è possibile far coesistere entrambe le procedure: la procedura transitoria prevista dall'art. 18 del CCNL e la procedura a regime ex art. 17 del CCNL, che richiama l’art. 52, comma 1-bis, del D.Lgs. 165/2001. Questo orientamento è confermato dal Parere ARAN 80.</t>
  </si>
  <si>
    <t>(9) Indicare, a titolo ricognitivo, le unità che si prevede di inquadrare ex art. 18 CCNL 2019-2021 sullo 0,55% del Monte Salari 2018</t>
  </si>
  <si>
    <r>
      <t>(1)  da pubblicare su  INPA. Per quanto riguarda la copertura dei posti dirigenziali di livello generale si segnala l'obbligo tramite procedura concorsuale per il 50% dei posti resisi vacanti annualmente a causa delle cessazioni per collocamento in quiescenza dei soggetti nel ruolo di prima fascia, come previsto dall’art. 28-</t>
    </r>
    <r>
      <rPr>
        <i/>
        <sz val="12"/>
        <rFont val="Times New Roman"/>
        <family val="1"/>
      </rPr>
      <t>bis</t>
    </r>
    <r>
      <rPr>
        <sz val="12"/>
        <rFont val="Times New Roman"/>
        <family val="1"/>
      </rPr>
      <t xml:space="preserve"> del D.lgs. 165/2001.</t>
    </r>
  </si>
  <si>
    <t>RIEPILOGO ASSUNZIONI EFFETTUATE NEL 2024</t>
  </si>
  <si>
    <t xml:space="preserve">Area contrattuale CCNL e qualifiche </t>
  </si>
  <si>
    <t>Tipologia di reclutamento</t>
  </si>
  <si>
    <t>Fonte di finanziamento</t>
  </si>
  <si>
    <t>Totale unità</t>
  </si>
  <si>
    <t>Dirigenti I fascia</t>
  </si>
  <si>
    <t>Dirigenti II fascia</t>
  </si>
  <si>
    <t>TOTALE PERSONALE DIRIGENZIALE</t>
  </si>
  <si>
    <t>Elevate Professionalità</t>
  </si>
  <si>
    <t>TOTALE PERSONALE NON DIRIGENZIALE</t>
  </si>
  <si>
    <t>TOTALE COMPLESSIVO ASSUNZIONI</t>
  </si>
  <si>
    <t>Note</t>
  </si>
  <si>
    <t>1) Come tipologia di reclutamento indicare la modalità assunzionale (Concorso, scorrimento graduatorie, mobilità, etc.)</t>
  </si>
  <si>
    <t>2) Come Fonte di Finanziamento indicare il DPCM o la norma sulla base del quale è avvenuta l'assunzione.</t>
  </si>
  <si>
    <r>
      <rPr>
        <b/>
        <sz val="14"/>
        <color theme="5"/>
        <rFont val="Times New Roman"/>
        <family val="1"/>
      </rPr>
      <t>(3)</t>
    </r>
    <r>
      <rPr>
        <sz val="14"/>
        <color theme="5"/>
        <rFont val="Times New Roman"/>
        <family val="1"/>
      </rPr>
      <t xml:space="preserve"> </t>
    </r>
    <r>
      <rPr>
        <sz val="14"/>
        <rFont val="Times New Roman"/>
        <family val="1"/>
      </rPr>
      <t>se si intendono istituire posizioni di elevate professionalità, occorre considerare il valore medio pro-capite della retribuzione annua lorda (da 50.000 a 70.000 euro, al netto dell'IVC e degli oneri riflessi), inserire il valore della retribuzione di posizione variabile e risultato e aggiungere gli oneri riflessi a carico amministrazione, avendo cura di assicurare l'invarianza della spesa potenziale massima mediante corrispondenti riduzioni (in valore) di altre posizioni. Si veda https://www.aranagenzia.it/comunicati/12999-ccnl-comparto-funzioni-centrali-9-maggio-2022-orientamenti-applicativi.html</t>
    </r>
  </si>
  <si>
    <t>IVC 2025-2027 (13 mensilità)</t>
  </si>
  <si>
    <t xml:space="preserve">Stipendio CCNL 2022-2024  (12 mensilità) </t>
  </si>
  <si>
    <t>IVC 2025-2027 (12 mensilità)</t>
  </si>
  <si>
    <r>
      <t xml:space="preserve">Altra voce retributiva fondamentale 12 mensilità </t>
    </r>
    <r>
      <rPr>
        <b/>
        <sz val="14"/>
        <color theme="5"/>
        <rFont val="Times New Roman"/>
        <family val="1"/>
      </rPr>
      <t>(1)</t>
    </r>
  </si>
  <si>
    <t>Tredicesima       (tabellare + IVC+ altra voce retributiva fondamentale)</t>
  </si>
  <si>
    <t xml:space="preserve">Totale unità art. 19 comma 6 
</t>
  </si>
  <si>
    <t>(2) indicare la data di approvazione della graduatoria e la data di pubblicazione del bando (v. art. 35 co 5 ter del D.lgs. 165/2001)</t>
  </si>
  <si>
    <t>Budget anno 2025 Dir. I fascia</t>
  </si>
  <si>
    <t>Budget anno 2025 Dir. II fascia+Aree</t>
  </si>
  <si>
    <t>Assunzioni su BUDGET 2025 (cessazioni 2024) - Dir. I fascia</t>
  </si>
  <si>
    <t>Assunzioni su BUDGET 2025 (cessazioni 2024) - Dir. II fascia + Aree</t>
  </si>
  <si>
    <t>Assunzioni su BUDGET 2026 (cessazioni 2025) - Dir. I fascia</t>
  </si>
  <si>
    <t>Assunzioni su BUDGET 2026 (cessazioni 2025) - Dir. II fascia + Aree</t>
  </si>
  <si>
    <t>Assunzioni su BUDGET 2027 (cessazioni 2026) - Dir. I fascia</t>
  </si>
  <si>
    <t>Assunzioni su BUDGET 2027 (cessazioni 2026) - Dir. II fascia + Aree</t>
  </si>
  <si>
    <r>
      <t xml:space="preserve">POSTI IN DOTAZIONE ORGANICA ex comma 833, art. 1, l. 207/2024 </t>
    </r>
    <r>
      <rPr>
        <b/>
        <sz val="10"/>
        <color theme="5"/>
        <rFont val="Times New Roman"/>
        <family val="1"/>
      </rPr>
      <t xml:space="preserve"> (1)</t>
    </r>
  </si>
  <si>
    <r>
      <rPr>
        <b/>
        <sz val="14"/>
        <color theme="5"/>
        <rFont val="Calibri"/>
        <family val="2"/>
        <scheme val="minor"/>
      </rPr>
      <t xml:space="preserve">(1) </t>
    </r>
    <r>
      <rPr>
        <b/>
        <sz val="14"/>
        <color theme="1"/>
        <rFont val="Calibri"/>
        <family val="2"/>
        <scheme val="minor"/>
      </rPr>
      <t>Nel caso in cui l'Amministrazione non rientri nel campo di applicazione del comma 823 della Legge 204/2024 (riduzione del turn over da 100% a 75%) riportare la dotazione organica indicata in Tabella 1.</t>
    </r>
  </si>
  <si>
    <t>ASSUNZIONI NEL 2025 AUTORIZZATE 
CON DPCM PRECEDENTI</t>
  </si>
  <si>
    <t>ASSUNZIONI NEL 2025 AUTORIZZATE 
DA LEGGI SPECIALI</t>
  </si>
  <si>
    <t>TOTALE ONERE COMANDATI OUT 31/12/2024</t>
  </si>
  <si>
    <t>Altra voce retributiva fondamentale 12 mensilità</t>
  </si>
  <si>
    <t>EP</t>
  </si>
  <si>
    <t>APPLICAZIONE COMMA 832 ART. 1 L. 207/2024</t>
  </si>
  <si>
    <t>APPLICAZIONE COMMA 823 ART. 1 L. 207/2024</t>
  </si>
  <si>
    <t xml:space="preserve"> A) Dir. I fascia - Riduzione TO dal 100% al 75% DLB 2025</t>
  </si>
  <si>
    <t>B) Dir. II fascia+Aree - Riduzione TO dal 100% al 75% DLB 2025</t>
  </si>
  <si>
    <t>C) Dir I fascia</t>
  </si>
  <si>
    <t>D) Dir II fascia + Aree</t>
  </si>
  <si>
    <t>BUDGET 2025 con riduzioni commi 823 e 832 art. 1 L. 207/2024</t>
  </si>
  <si>
    <t>TOTALI</t>
  </si>
  <si>
    <t xml:space="preserve"> (A)-(C) Budget 2025 TOTALE Dir. I fascia</t>
  </si>
  <si>
    <t>(B)-(D) Budget 2025 TOTALE Dir II fascia + Aree</t>
  </si>
  <si>
    <t>Oneri riflessi</t>
  </si>
  <si>
    <r>
      <t xml:space="preserve">Oneri riflessi
</t>
    </r>
    <r>
      <rPr>
        <b/>
        <sz val="14"/>
        <color theme="5"/>
        <rFont val="Times New Roman"/>
        <family val="1"/>
      </rPr>
      <t>(3)</t>
    </r>
  </si>
  <si>
    <r>
      <t xml:space="preserve">Altra voce retributiva fondamentale 12 mensilità </t>
    </r>
    <r>
      <rPr>
        <b/>
        <sz val="14"/>
        <color theme="5"/>
        <rFont val="Times New Roman"/>
        <family val="1"/>
      </rPr>
      <t>(5)</t>
    </r>
  </si>
  <si>
    <t xml:space="preserve">Altra voce retributiva fondamentale 12 mensilità </t>
  </si>
  <si>
    <t>Inserire l'importo delle facoltà assunzionali eventualmente destinate all'incremento del fondo trattamento accessorio</t>
  </si>
  <si>
    <t>(A) TOTALE  Dir. I Fascia</t>
  </si>
  <si>
    <t>(B) TOTALE Dir. II fascia+Aree</t>
  </si>
  <si>
    <t>BUDGET 2026 con riduzione comma 832 art. 1 L. 207/2024</t>
  </si>
  <si>
    <t>(10) Indicare il numero di unità di personale da trattenere in servizio ai sensi dell'articolo 1, comma 165, della legge 30 dicembre 2024, n. 207.</t>
  </si>
  <si>
    <t xml:space="preserve">Trattenimento in servizio </t>
  </si>
  <si>
    <t xml:space="preserve">Trattenimento in servizio 
</t>
  </si>
  <si>
    <t xml:space="preserve"> (A)-(C) Budget 2026 TOTALE Dir. I fascia</t>
  </si>
  <si>
    <t>(B)-(D) Budget 2026 TOTALE Dir II fascia + Aree</t>
  </si>
  <si>
    <t>BUDGET 2027 con riduzione comma 832 art. 1 L. 207/2024</t>
  </si>
  <si>
    <t xml:space="preserve"> (A)-(C) Budget 2027 TOTALE Dir. I fascia</t>
  </si>
  <si>
    <t>(B)-(D) Budget 2027 TOTALE Dir II fascia + Aree</t>
  </si>
  <si>
    <t>IVC 2022-2024 per 13 mensilità con ulteriore incremento LB 2024</t>
  </si>
  <si>
    <r>
      <t>Budget  anno 2025 Dir I fascia</t>
    </r>
    <r>
      <rPr>
        <b/>
        <sz val="14"/>
        <color theme="5"/>
        <rFont val="Times New Roman"/>
        <family val="1"/>
      </rPr>
      <t xml:space="preserve"> (2)</t>
    </r>
  </si>
  <si>
    <r>
      <t>Budget  anno 2025 Dir II fascia+Aree</t>
    </r>
    <r>
      <rPr>
        <b/>
        <sz val="14"/>
        <color theme="5"/>
        <rFont val="Times New Roman"/>
        <family val="1"/>
      </rPr>
      <t xml:space="preserve"> (2)</t>
    </r>
  </si>
  <si>
    <r>
      <t xml:space="preserve">Unità da assumere su budget già autorizzato da      d.P.C.M.    -  </t>
    </r>
    <r>
      <rPr>
        <sz val="14"/>
        <color rgb="FF000000"/>
        <rFont val="Times New Roman"/>
        <family val="1"/>
      </rPr>
      <t xml:space="preserve">Valore Indicato nella Tab. 4 (con dettaglio delle assunzioni in calce alla tabella)                 </t>
    </r>
    <r>
      <rPr>
        <b/>
        <sz val="14"/>
        <color indexed="8"/>
        <rFont val="Times New Roman"/>
        <family val="1"/>
      </rPr>
      <t xml:space="preserve">    </t>
    </r>
    <r>
      <rPr>
        <b/>
        <sz val="14"/>
        <color theme="5"/>
        <rFont val="Times New Roman"/>
        <family val="1"/>
      </rPr>
      <t xml:space="preserve">   (4)       </t>
    </r>
  </si>
  <si>
    <r>
      <t xml:space="preserve">Unità da assumere ex  lege - </t>
    </r>
    <r>
      <rPr>
        <sz val="14"/>
        <color indexed="8"/>
        <rFont val="Times New Roman"/>
        <family val="1"/>
      </rPr>
      <t xml:space="preserve">Valore Indicato nella Tab. 4 (con dettaglio delle assunzioni in calce alla tabella) 
</t>
    </r>
    <r>
      <rPr>
        <b/>
        <sz val="14"/>
        <color theme="5"/>
        <rFont val="Times New Roman"/>
        <family val="1"/>
      </rPr>
      <t>(5)</t>
    </r>
  </si>
  <si>
    <r>
      <t xml:space="preserve">Unità da assumere sul budget 2025-cessazioni 2024 </t>
    </r>
    <r>
      <rPr>
        <b/>
        <sz val="14"/>
        <color theme="5"/>
        <rFont val="Times New Roman"/>
        <family val="1"/>
      </rPr>
      <t xml:space="preserve"> </t>
    </r>
    <r>
      <rPr>
        <sz val="14"/>
        <rFont val="Times New Roman"/>
        <family val="1"/>
      </rPr>
      <t xml:space="preserve">-  Valore Indicato nella Tab. 4    </t>
    </r>
    <r>
      <rPr>
        <b/>
        <sz val="14"/>
        <color theme="5"/>
        <rFont val="Times New Roman"/>
        <family val="1"/>
      </rPr>
      <t>(3)</t>
    </r>
  </si>
  <si>
    <r>
      <t xml:space="preserve">Trattenimento in servizio 
</t>
    </r>
    <r>
      <rPr>
        <b/>
        <sz val="14"/>
        <color theme="5"/>
        <rFont val="Times New Roman"/>
        <family val="1"/>
      </rPr>
      <t>(10)</t>
    </r>
  </si>
  <si>
    <r>
      <t xml:space="preserve">Progressioni tra le aree straordinarie previste dal CCNL su Monte Salari 2018 </t>
    </r>
    <r>
      <rPr>
        <b/>
        <sz val="14"/>
        <color theme="5"/>
        <rFont val="Times New Roman"/>
        <family val="1"/>
      </rPr>
      <t>(6)</t>
    </r>
  </si>
  <si>
    <r>
      <t xml:space="preserve">EP (PV) </t>
    </r>
    <r>
      <rPr>
        <b/>
        <sz val="14"/>
        <color theme="5"/>
        <rFont val="Times New Roman"/>
        <family val="1"/>
      </rPr>
      <t>(6)</t>
    </r>
  </si>
  <si>
    <r>
      <rPr>
        <b/>
        <sz val="14"/>
        <color theme="5"/>
        <rFont val="Times New Roman"/>
        <family val="1"/>
      </rPr>
      <t>(1)</t>
    </r>
    <r>
      <rPr>
        <sz val="14"/>
        <rFont val="Times New Roman"/>
        <family val="1"/>
      </rPr>
      <t xml:space="preserve"> Questa tabella va compilata per ciascuno degli anni della programmazione</t>
    </r>
  </si>
  <si>
    <r>
      <rPr>
        <b/>
        <sz val="14"/>
        <color theme="5"/>
        <rFont val="Times New Roman"/>
        <family val="1"/>
      </rPr>
      <t>(2)</t>
    </r>
    <r>
      <rPr>
        <sz val="14"/>
        <rFont val="Times New Roman"/>
        <family val="1"/>
      </rPr>
      <t xml:space="preserve"> Indicare il budget o cumulo di di budgets di cui si chiede l'autorizzazione</t>
    </r>
  </si>
  <si>
    <r>
      <rPr>
        <b/>
        <sz val="14"/>
        <color theme="5"/>
        <rFont val="Times New Roman"/>
        <family val="1"/>
      </rPr>
      <t>(3)</t>
    </r>
    <r>
      <rPr>
        <sz val="14"/>
        <rFont val="Times New Roman"/>
        <family val="1"/>
      </rPr>
      <t xml:space="preserve"> Indicare le unità sul budget 2025 coerenti con la programmazione indicata in tabella "4.1 Bandire e assumere 2025".</t>
    </r>
  </si>
  <si>
    <r>
      <rPr>
        <b/>
        <sz val="14"/>
        <color theme="5"/>
        <rFont val="Times New Roman"/>
        <family val="1"/>
      </rPr>
      <t>(5)</t>
    </r>
    <r>
      <rPr>
        <sz val="14"/>
        <rFont val="Times New Roman"/>
        <family val="1"/>
      </rPr>
      <t xml:space="preserve"> Dettaglio assunzioni ex lege da indicare nella tabella in calce</t>
    </r>
  </si>
  <si>
    <r>
      <rPr>
        <b/>
        <sz val="14"/>
        <color theme="5"/>
        <rFont val="Times New Roman"/>
        <family val="1"/>
      </rPr>
      <t>(6)</t>
    </r>
    <r>
      <rPr>
        <sz val="14"/>
        <rFont val="Times New Roman"/>
        <family val="1"/>
      </rPr>
      <t xml:space="preserve"> Calcolare il differenziale tra la retribuzione pro capite lordo stato di un EP e di un Funzionario</t>
    </r>
  </si>
  <si>
    <r>
      <t>Budget  anno 2026 Dir I fascia</t>
    </r>
    <r>
      <rPr>
        <b/>
        <sz val="14"/>
        <color theme="5"/>
        <rFont val="Times New Roman"/>
        <family val="1"/>
      </rPr>
      <t xml:space="preserve"> (2)</t>
    </r>
  </si>
  <si>
    <r>
      <t>Budget  anno 2026 Dir II fascia+Aree</t>
    </r>
    <r>
      <rPr>
        <b/>
        <sz val="14"/>
        <color theme="5"/>
        <rFont val="Times New Roman"/>
        <family val="1"/>
      </rPr>
      <t xml:space="preserve"> (2)</t>
    </r>
  </si>
  <si>
    <r>
      <t xml:space="preserve">Tab. 4.3 - Assunzioni programmate anno 2026   </t>
    </r>
    <r>
      <rPr>
        <b/>
        <sz val="14"/>
        <color theme="5"/>
        <rFont val="Times New Roman"/>
        <family val="1"/>
      </rPr>
      <t>(1)</t>
    </r>
  </si>
  <si>
    <r>
      <t>Unità da assumere su budget già autorizzato da      d.P.C.M.    -  totali</t>
    </r>
    <r>
      <rPr>
        <sz val="14"/>
        <color rgb="FF000000"/>
        <rFont val="Times New Roman"/>
        <family val="1"/>
      </rPr>
      <t xml:space="preserve"> (con dettaglio in calce alla tabella)     </t>
    </r>
    <r>
      <rPr>
        <b/>
        <sz val="14"/>
        <color indexed="8"/>
        <rFont val="Times New Roman"/>
        <family val="1"/>
      </rPr>
      <t xml:space="preserve">                </t>
    </r>
    <r>
      <rPr>
        <b/>
        <sz val="14"/>
        <color theme="5"/>
        <rFont val="Times New Roman"/>
        <family val="1"/>
      </rPr>
      <t xml:space="preserve">   (4)       </t>
    </r>
  </si>
  <si>
    <r>
      <t xml:space="preserve">Unità da assumere ex  lege - totali </t>
    </r>
    <r>
      <rPr>
        <sz val="14"/>
        <color rgb="FF000000"/>
        <rFont val="Times New Roman"/>
        <family val="1"/>
      </rPr>
      <t>(con dettaglio in calce alla tabella)</t>
    </r>
    <r>
      <rPr>
        <b/>
        <sz val="14"/>
        <color indexed="8"/>
        <rFont val="Times New Roman"/>
        <family val="1"/>
      </rPr>
      <t xml:space="preserve">
</t>
    </r>
    <r>
      <rPr>
        <b/>
        <sz val="14"/>
        <color theme="5"/>
        <rFont val="Times New Roman"/>
        <family val="1"/>
      </rPr>
      <t>(5)</t>
    </r>
  </si>
  <si>
    <r>
      <t xml:space="preserve">Unità da assumere sul budget 2026-cessati 2025 </t>
    </r>
    <r>
      <rPr>
        <b/>
        <sz val="14"/>
        <color theme="5"/>
        <rFont val="Times New Roman"/>
        <family val="1"/>
      </rPr>
      <t xml:space="preserve"> (3)</t>
    </r>
  </si>
  <si>
    <r>
      <t xml:space="preserve">Unità da assumere su budget già autorizzato da      d.P.C.M.    -  totali </t>
    </r>
    <r>
      <rPr>
        <sz val="14"/>
        <color rgb="FF000000"/>
        <rFont val="Times New Roman"/>
        <family val="1"/>
      </rPr>
      <t xml:space="preserve">(con dettaglio in calce alla tabella)              </t>
    </r>
    <r>
      <rPr>
        <b/>
        <sz val="14"/>
        <color indexed="8"/>
        <rFont val="Times New Roman"/>
        <family val="1"/>
      </rPr>
      <t xml:space="preserve">       </t>
    </r>
    <r>
      <rPr>
        <b/>
        <sz val="14"/>
        <color theme="5"/>
        <rFont val="Times New Roman"/>
        <family val="1"/>
      </rPr>
      <t xml:space="preserve">   (4)       </t>
    </r>
  </si>
  <si>
    <r>
      <t>Unità da assumere ex  lege - totali</t>
    </r>
    <r>
      <rPr>
        <sz val="14"/>
        <color rgb="FF000000"/>
        <rFont val="Times New Roman"/>
        <family val="1"/>
      </rPr>
      <t xml:space="preserve"> (con dettaglio in calce alla tabella)</t>
    </r>
    <r>
      <rPr>
        <b/>
        <sz val="14"/>
        <color indexed="8"/>
        <rFont val="Times New Roman"/>
        <family val="1"/>
      </rPr>
      <t xml:space="preserve">
</t>
    </r>
    <r>
      <rPr>
        <b/>
        <sz val="14"/>
        <color theme="5"/>
        <rFont val="Times New Roman"/>
        <family val="1"/>
      </rPr>
      <t>(5)</t>
    </r>
  </si>
  <si>
    <r>
      <t>Unità da assumere su budget già autorizzato da      d.P.C.M.    -  totali</t>
    </r>
    <r>
      <rPr>
        <sz val="14"/>
        <color rgb="FF000000"/>
        <rFont val="Times New Roman"/>
        <family val="1"/>
      </rPr>
      <t xml:space="preserve"> (con dettaglio in calce alla tabella)    </t>
    </r>
    <r>
      <rPr>
        <b/>
        <sz val="14"/>
        <color indexed="8"/>
        <rFont val="Times New Roman"/>
        <family val="1"/>
      </rPr>
      <t xml:space="preserve">                 </t>
    </r>
    <r>
      <rPr>
        <b/>
        <sz val="14"/>
        <color theme="5"/>
        <rFont val="Times New Roman"/>
        <family val="1"/>
      </rPr>
      <t xml:space="preserve">   (4)       </t>
    </r>
  </si>
  <si>
    <r>
      <rPr>
        <b/>
        <sz val="14"/>
        <color theme="5"/>
        <rFont val="Times New Roman"/>
        <family val="1"/>
      </rPr>
      <t xml:space="preserve">(1) </t>
    </r>
    <r>
      <rPr>
        <sz val="14"/>
        <rFont val="Times New Roman"/>
        <family val="1"/>
      </rPr>
      <t>Questa tabella va compilata per ciascuno degli anni della programmazione</t>
    </r>
  </si>
  <si>
    <r>
      <rPr>
        <b/>
        <sz val="14"/>
        <color theme="5"/>
        <rFont val="Times New Roman"/>
        <family val="1"/>
      </rPr>
      <t>(2)</t>
    </r>
    <r>
      <rPr>
        <sz val="14"/>
        <rFont val="Times New Roman"/>
        <family val="1"/>
      </rPr>
      <t xml:space="preserve"> Budget di riferimento.</t>
    </r>
  </si>
  <si>
    <r>
      <rPr>
        <b/>
        <sz val="14"/>
        <color theme="5"/>
        <rFont val="Times New Roman"/>
        <family val="1"/>
      </rPr>
      <t xml:space="preserve">(3) </t>
    </r>
    <r>
      <rPr>
        <sz val="14"/>
        <rFont val="Times New Roman"/>
        <family val="1"/>
      </rPr>
      <t>Indicare le unità sul budget di riferimento.</t>
    </r>
  </si>
  <si>
    <r>
      <t>Budget  anno 2027 Dir I fascia</t>
    </r>
    <r>
      <rPr>
        <b/>
        <sz val="14"/>
        <color theme="5"/>
        <rFont val="Times New Roman"/>
        <family val="1"/>
      </rPr>
      <t xml:space="preserve"> (2)</t>
    </r>
  </si>
  <si>
    <r>
      <t>Budget  anno 2027 Dir II fascia+Aree</t>
    </r>
    <r>
      <rPr>
        <b/>
        <sz val="14"/>
        <color theme="5"/>
        <rFont val="Times New Roman"/>
        <family val="1"/>
      </rPr>
      <t xml:space="preserve"> (2)</t>
    </r>
  </si>
  <si>
    <r>
      <t xml:space="preserve">Tab. 4.4 - Assunzioni programmate anno 2027   </t>
    </r>
    <r>
      <rPr>
        <b/>
        <sz val="14"/>
        <color theme="5"/>
        <rFont val="Times New Roman"/>
        <family val="1"/>
      </rPr>
      <t>(1)</t>
    </r>
  </si>
  <si>
    <r>
      <t xml:space="preserve">Unità da assumere su budget già autorizzato da      d.P.C.M.    -  totali </t>
    </r>
    <r>
      <rPr>
        <sz val="14"/>
        <color rgb="FF000000"/>
        <rFont val="Times New Roman"/>
        <family val="1"/>
      </rPr>
      <t xml:space="preserve">(con dettaglio in calce alla tabella)      </t>
    </r>
    <r>
      <rPr>
        <b/>
        <sz val="14"/>
        <color indexed="8"/>
        <rFont val="Times New Roman"/>
        <family val="1"/>
      </rPr>
      <t xml:space="preserve">               </t>
    </r>
    <r>
      <rPr>
        <b/>
        <sz val="14"/>
        <color theme="5"/>
        <rFont val="Times New Roman"/>
        <family val="1"/>
      </rPr>
      <t xml:space="preserve">   (4)       </t>
    </r>
  </si>
  <si>
    <r>
      <t xml:space="preserve">Unità da assumere sul budget 2027-cessati 2026 </t>
    </r>
    <r>
      <rPr>
        <b/>
        <sz val="14"/>
        <color theme="5"/>
        <rFont val="Times New Roman"/>
        <family val="1"/>
      </rPr>
      <t xml:space="preserve"> (3)</t>
    </r>
  </si>
  <si>
    <r>
      <t xml:space="preserve">Unità da assumere su budget già autorizzato da      d.P.C.M.    -  totali </t>
    </r>
    <r>
      <rPr>
        <sz val="14"/>
        <color rgb="FF000000"/>
        <rFont val="Times New Roman"/>
        <family val="1"/>
      </rPr>
      <t xml:space="preserve">(con dettaglio in calce alla tabella)         </t>
    </r>
    <r>
      <rPr>
        <b/>
        <sz val="14"/>
        <color indexed="8"/>
        <rFont val="Times New Roman"/>
        <family val="1"/>
      </rPr>
      <t xml:space="preserve">            </t>
    </r>
    <r>
      <rPr>
        <b/>
        <sz val="14"/>
        <color theme="5"/>
        <rFont val="Times New Roman"/>
        <family val="1"/>
      </rPr>
      <t xml:space="preserve">   (4)       </t>
    </r>
  </si>
  <si>
    <t>Tab. 1 - Valore finanziario dotazione organica al 31.12.2024  provvedimento n. 57 del 15 marzo 2024</t>
  </si>
  <si>
    <t>Tab. 1-bis - Valore finanziario dotazione organica al 31.12.2024  provvedimento n. 57  del 15 marzo 2024  a seguito di riduzione dotazione organica in applicazione Legge 207 del 2024 articolo 1 comma 833 (LB 2025)</t>
  </si>
  <si>
    <t xml:space="preserve">Totale unità art. 19 comma 5-bis*
</t>
  </si>
  <si>
    <t>* Il dato comprende n.2 collocamenti fuori ruolo in posizione di comando presso il Gabinetto del Ministro</t>
  </si>
  <si>
    <t>dPCM….</t>
  </si>
  <si>
    <t>D. Lgs. 4 settembre 2024, n.138 (art. 11, commi 2 e 6): Area Funzionari 2 unità</t>
  </si>
  <si>
    <t>Legge n.145/2018, articolo 1, comma 338 - 6 unità Area Assistenti</t>
  </si>
  <si>
    <t>VIII Corso concorso SNA</t>
  </si>
  <si>
    <t>d.P.C.M. 22.07.2022</t>
  </si>
  <si>
    <t>d.P.C.M. 11.05.2023</t>
  </si>
  <si>
    <t xml:space="preserve">Scorrimento graduatorie </t>
  </si>
  <si>
    <t>Stabilizzazione personale PNRR</t>
  </si>
  <si>
    <t>Scorrimento graduatoria</t>
  </si>
  <si>
    <t xml:space="preserve">Avviso pubblico </t>
  </si>
  <si>
    <t>Legge n.145/2018 (art. 1, co. 338)</t>
  </si>
  <si>
    <t>Personale c.d. categorie protette</t>
  </si>
  <si>
    <t>(neutralità finanziaria)</t>
  </si>
  <si>
    <t>Mobilità ex art. 30, co.1,
D.Lgs. 165/2001</t>
  </si>
  <si>
    <r>
      <t xml:space="preserve">Corso concorso SNA </t>
    </r>
    <r>
      <rPr>
        <i/>
        <sz val="12"/>
        <rFont val="Calibri"/>
        <family val="2"/>
        <scheme val="minor"/>
      </rPr>
      <t>ex</t>
    </r>
    <r>
      <rPr>
        <sz val="12"/>
        <rFont val="Calibri"/>
        <family val="2"/>
        <scheme val="minor"/>
      </rPr>
      <t xml:space="preserve"> art. 24, co. 5 e ss., d.l. n.104 del 2020</t>
    </r>
  </si>
  <si>
    <t>Ministero della cultura</t>
  </si>
  <si>
    <r>
      <rPr>
        <b/>
        <sz val="14"/>
        <color indexed="8"/>
        <rFont val="Times New Roman"/>
        <family val="1"/>
      </rPr>
      <t>dPCM 22.07.2022</t>
    </r>
    <r>
      <rPr>
        <sz val="14"/>
        <color indexed="8"/>
        <rFont val="Times New Roman"/>
        <family val="1"/>
      </rPr>
      <t xml:space="preserve"> [Area Funzionari 395 unità di personale (tabella 6); Area Assistenti 61 unità di personale (tabella 6)]</t>
    </r>
  </si>
  <si>
    <t>Legge n. 112/2023 (art.12 d.l. n.75/2023): Area Elevate professionalità 100 unità</t>
  </si>
  <si>
    <r>
      <rPr>
        <b/>
        <sz val="14"/>
        <color indexed="8"/>
        <rFont val="Times New Roman"/>
        <family val="1"/>
      </rPr>
      <t>dPCM 22.07.2022</t>
    </r>
    <r>
      <rPr>
        <sz val="14"/>
        <color indexed="8"/>
        <rFont val="Times New Roman"/>
        <family val="1"/>
      </rPr>
      <t xml:space="preserve"> (tabelle 5 e 6): Area Dirigenti 7 unità -  Area Assistenti 167 unità</t>
    </r>
  </si>
  <si>
    <r>
      <rPr>
        <b/>
        <sz val="14"/>
        <color indexed="8"/>
        <rFont val="Times New Roman"/>
        <family val="1"/>
      </rPr>
      <t>dPCM 11.05.2023</t>
    </r>
    <r>
      <rPr>
        <sz val="14"/>
        <color indexed="8"/>
        <rFont val="Times New Roman"/>
        <family val="1"/>
      </rPr>
      <t xml:space="preserve">: Area Funzionari 100 unità - Area Assistenti 200 unità </t>
    </r>
  </si>
  <si>
    <r>
      <rPr>
        <b/>
        <sz val="14"/>
        <color indexed="8"/>
        <rFont val="Times New Roman"/>
        <family val="1"/>
      </rPr>
      <t>dPCM 17.12.2024</t>
    </r>
    <r>
      <rPr>
        <sz val="14"/>
        <color indexed="8"/>
        <rFont val="Times New Roman"/>
        <family val="1"/>
      </rPr>
      <t>: Area Assistenti 800 unità</t>
    </r>
  </si>
  <si>
    <r>
      <rPr>
        <b/>
        <sz val="14"/>
        <color theme="5"/>
        <rFont val="Times New Roman"/>
        <family val="1"/>
      </rPr>
      <t>(5)</t>
    </r>
    <r>
      <rPr>
        <sz val="14"/>
        <rFont val="Times New Roman"/>
        <family val="1"/>
      </rPr>
      <t xml:space="preserve"> </t>
    </r>
    <r>
      <rPr>
        <b/>
        <sz val="14"/>
        <rFont val="Times New Roman"/>
        <family val="1"/>
      </rPr>
      <t>Area Elevate Professionalità</t>
    </r>
    <r>
      <rPr>
        <sz val="14"/>
        <rFont val="Times New Roman"/>
        <family val="1"/>
      </rPr>
      <t xml:space="preserve"> [(incremento dotazione organica </t>
    </r>
    <r>
      <rPr>
        <i/>
        <sz val="14"/>
        <rFont val="Times New Roman"/>
        <family val="1"/>
      </rPr>
      <t>ex</t>
    </r>
    <r>
      <rPr>
        <sz val="14"/>
        <rFont val="Times New Roman"/>
        <family val="1"/>
      </rPr>
      <t xml:space="preserve"> art. 12 d.l. n.75/2023, conv., con mod., in l. n.112/2023). Alla data del presente piano in corso di pubblicazione bando per il reclutamento di n.75 unità di personale non dirigenziale in tale Area. Le residue n.25 unità nell'ambito di tale Area verranno assunte tramite procedure comparative ai sensi dell'art.52, co. 1-</t>
    </r>
    <r>
      <rPr>
        <i/>
        <sz val="14"/>
        <rFont val="Times New Roman"/>
        <family val="1"/>
      </rPr>
      <t>bi</t>
    </r>
    <r>
      <rPr>
        <sz val="14"/>
        <rFont val="Times New Roman"/>
        <family val="1"/>
      </rPr>
      <t>s , quarto periodo, del d.lgs. n.165/2001];</t>
    </r>
    <r>
      <rPr>
        <b/>
        <sz val="14"/>
        <rFont val="Times New Roman"/>
        <family val="1"/>
      </rPr>
      <t xml:space="preserve"> Area Funzionari</t>
    </r>
    <r>
      <rPr>
        <sz val="14"/>
        <rFont val="Times New Roman"/>
        <family val="1"/>
      </rPr>
      <t xml:space="preserve"> (Reclutamento ai sensi dell'art. 11, commi 2 e 6, del D. Lgs. 4 settembre 2024, n.138, di n. 2 unità di personale)</t>
    </r>
    <r>
      <rPr>
        <b/>
        <sz val="14"/>
        <rFont val="Times New Roman"/>
        <family val="1"/>
      </rPr>
      <t>; Area Assistenti</t>
    </r>
    <r>
      <rPr>
        <sz val="14"/>
        <rFont val="Times New Roman"/>
        <family val="1"/>
      </rPr>
      <t xml:space="preserve"> (</t>
    </r>
    <r>
      <rPr>
        <i/>
        <sz val="14"/>
        <rFont val="Times New Roman"/>
        <family val="1"/>
      </rPr>
      <t>ex</t>
    </r>
    <r>
      <rPr>
        <sz val="14"/>
        <rFont val="Times New Roman"/>
        <family val="1"/>
      </rPr>
      <t xml:space="preserve"> Area II, F1): Legge n.145/2018, articolo 1, comma 338 - Assunzioni residue da effettuare pari a n.6 unità di personale di </t>
    </r>
    <r>
      <rPr>
        <i/>
        <sz val="14"/>
        <rFont val="Times New Roman"/>
        <family val="1"/>
      </rPr>
      <t>ex</t>
    </r>
    <r>
      <rPr>
        <sz val="14"/>
        <rFont val="Times New Roman"/>
        <family val="1"/>
      </rPr>
      <t xml:space="preserve"> Area II, F1]</t>
    </r>
  </si>
  <si>
    <r>
      <rPr>
        <b/>
        <sz val="14"/>
        <color indexed="8"/>
        <rFont val="Times New Roman"/>
        <family val="1"/>
      </rPr>
      <t>dPCM 11.05.2023</t>
    </r>
    <r>
      <rPr>
        <sz val="14"/>
        <color indexed="8"/>
        <rFont val="Times New Roman"/>
        <family val="1"/>
      </rPr>
      <t xml:space="preserve"> [Area Dirigenti 12 unità; Area Funzionari 28 unità; Area Assistenti 217 unità]</t>
    </r>
  </si>
  <si>
    <r>
      <rPr>
        <b/>
        <sz val="14"/>
        <color indexed="8"/>
        <rFont val="Times New Roman"/>
        <family val="1"/>
      </rPr>
      <t>dPCM 10.11.2023</t>
    </r>
    <r>
      <rPr>
        <sz val="14"/>
        <color indexed="8"/>
        <rFont val="Times New Roman"/>
        <family val="1"/>
      </rPr>
      <t xml:space="preserve"> [Area Dirigenti 7 unità; Area Funzionari 73 unità; Area Assistenti 424 unità]</t>
    </r>
  </si>
  <si>
    <r>
      <rPr>
        <b/>
        <sz val="14"/>
        <color theme="5"/>
        <rFont val="Times New Roman"/>
        <family val="1"/>
      </rPr>
      <t>(4)</t>
    </r>
    <r>
      <rPr>
        <b/>
        <sz val="14"/>
        <rFont val="Times New Roman"/>
        <family val="1"/>
      </rPr>
      <t>Area</t>
    </r>
    <r>
      <rPr>
        <b/>
        <sz val="14"/>
        <color theme="5"/>
        <rFont val="Times New Roman"/>
        <family val="1"/>
      </rPr>
      <t xml:space="preserve"> </t>
    </r>
    <r>
      <rPr>
        <b/>
        <sz val="14"/>
        <rFont val="Times New Roman"/>
        <family val="1"/>
      </rPr>
      <t>Dirigenti</t>
    </r>
    <r>
      <rPr>
        <sz val="14"/>
        <rFont val="Times New Roman"/>
        <family val="1"/>
      </rPr>
      <t xml:space="preserve">: [n.12 unità IX corso concorso SNA (aut. dPCM 11.05.2023); n.7 unità I corso concorso SNA-FSBAC (aut.dPCM 10.11.2023)]; </t>
    </r>
    <r>
      <rPr>
        <b/>
        <sz val="14"/>
        <rFont val="Times New Roman"/>
        <family val="1"/>
      </rPr>
      <t>Area Funzionari</t>
    </r>
    <r>
      <rPr>
        <sz val="14"/>
        <rFont val="Times New Roman"/>
        <family val="1"/>
      </rPr>
      <t xml:space="preserve"> [n. 270 aut. dPCM 22.07.2022 tabella 6) (ex d.l. n.80/2021, art.1-</t>
    </r>
    <r>
      <rPr>
        <i/>
        <sz val="14"/>
        <rFont val="Times New Roman"/>
        <family val="1"/>
      </rPr>
      <t>bis</t>
    </r>
    <r>
      <rPr>
        <sz val="14"/>
        <rFont val="Times New Roman"/>
        <family val="1"/>
      </rPr>
      <t xml:space="preserve"> , co.1 e 2); Scorrimento n.125 unità residue (dei 300 idonei aut. dPCM 22.07.2022 - tabella 6); Scorrimento n.24 unità aut. dPCM 11.05.2023; n.4 unità stabilizzazione personale PNRR (delle 20 aut. rimodulazione</t>
    </r>
    <r>
      <rPr>
        <i/>
        <sz val="14"/>
        <rFont val="Times New Roman"/>
        <family val="1"/>
      </rPr>
      <t xml:space="preserve"> budget</t>
    </r>
    <r>
      <rPr>
        <sz val="14"/>
        <rFont val="Times New Roman"/>
        <family val="1"/>
      </rPr>
      <t xml:space="preserve"> residuo 2022 dPCM 11.05.2023); Scorrimento n.73 unità aut. dPCM 10.11.2023) ; )]; </t>
    </r>
    <r>
      <rPr>
        <b/>
        <sz val="14"/>
        <rFont val="Times New Roman"/>
        <family val="1"/>
      </rPr>
      <t>Area Assistenti</t>
    </r>
    <r>
      <rPr>
        <sz val="14"/>
        <rFont val="Times New Roman"/>
        <family val="1"/>
      </rPr>
      <t xml:space="preserve"> [n.61 unità residue scorrimento graduatorie aut. dPCM 22.07.2022 (tabella 6) previa rimodulazione </t>
    </r>
    <r>
      <rPr>
        <i/>
        <sz val="14"/>
        <rFont val="Times New Roman"/>
        <family val="1"/>
      </rPr>
      <t>budget</t>
    </r>
    <r>
      <rPr>
        <sz val="14"/>
        <rFont val="Times New Roman"/>
        <family val="1"/>
      </rPr>
      <t xml:space="preserve"> residuo 2021; n.217 unità scorrimento graduatorie aut. dPCM 11.05.2023 e n.424 unità scorrimento graduatorie aut. dPCM 10.11.2023]</t>
    </r>
  </si>
  <si>
    <r>
      <rPr>
        <b/>
        <sz val="14"/>
        <color theme="5"/>
        <rFont val="Times New Roman"/>
        <family val="1"/>
      </rPr>
      <t>(4)</t>
    </r>
    <r>
      <rPr>
        <sz val="14"/>
        <rFont val="Times New Roman"/>
        <family val="1"/>
      </rPr>
      <t xml:space="preserve"> </t>
    </r>
    <r>
      <rPr>
        <b/>
        <sz val="14"/>
        <rFont val="Times New Roman"/>
        <family val="1"/>
      </rPr>
      <t>Area Dirigenti</t>
    </r>
    <r>
      <rPr>
        <sz val="14"/>
        <rFont val="Times New Roman"/>
        <family val="1"/>
      </rPr>
      <t xml:space="preserve"> [n. 4 unità X corso concorso SNA (aut. dPCM 22.07.2022 tabella 4); 3 unità X corso concorso SNA (aut. dPCM 22.07.2022 tabella 5);  n.4 unità I corso concorso SNA-FSBAC (aut.dPCM 10.11.2023)]; </t>
    </r>
    <r>
      <rPr>
        <b/>
        <sz val="14"/>
        <rFont val="Times New Roman"/>
        <family val="1"/>
      </rPr>
      <t>Area Funzionari</t>
    </r>
    <r>
      <rPr>
        <sz val="14"/>
        <rFont val="Times New Roman"/>
        <family val="1"/>
      </rPr>
      <t xml:space="preserve"> [n. 100 unità - Concorso pubblico da indire - aut. dPCM 11.05.2023]; </t>
    </r>
    <r>
      <rPr>
        <b/>
        <sz val="14"/>
        <rFont val="Times New Roman"/>
        <family val="1"/>
      </rPr>
      <t>Area Assistenti</t>
    </r>
    <r>
      <rPr>
        <sz val="14"/>
        <rFont val="Times New Roman"/>
        <family val="1"/>
      </rPr>
      <t xml:space="preserve"> [131 unità (aut. dPCM 22.07.2022 - tabella 5 - rimodulazione </t>
    </r>
    <r>
      <rPr>
        <i/>
        <sz val="14"/>
        <rFont val="Times New Roman"/>
        <family val="1"/>
      </rPr>
      <t>budget</t>
    </r>
    <r>
      <rPr>
        <sz val="14"/>
        <rFont val="Times New Roman"/>
        <family val="1"/>
      </rPr>
      <t xml:space="preserve"> residuo); 36 unità (aut. dPCM 22.07.2022 - tabella 6- rimodulazione </t>
    </r>
    <r>
      <rPr>
        <i/>
        <sz val="14"/>
        <rFont val="Times New Roman"/>
        <family val="1"/>
      </rPr>
      <t>budget</t>
    </r>
    <r>
      <rPr>
        <sz val="14"/>
        <rFont val="Times New Roman"/>
        <family val="1"/>
      </rPr>
      <t xml:space="preserve"> residuo); n. 200 unità - Concorso pubblico da indire (aut. dPCM 11.05.2023); 800 unità - Concorso pubblico da indire (aut. dPCM 17.12.2024)]</t>
    </r>
  </si>
  <si>
    <r>
      <rPr>
        <b/>
        <sz val="14"/>
        <color indexed="8"/>
        <rFont val="Times New Roman"/>
        <family val="1"/>
      </rPr>
      <t>dPCM 10.11.2023</t>
    </r>
    <r>
      <rPr>
        <sz val="14"/>
        <color indexed="8"/>
        <rFont val="Times New Roman"/>
        <family val="1"/>
      </rPr>
      <t>: Area Dirigenti 4 unità</t>
    </r>
  </si>
  <si>
    <r>
      <rPr>
        <b/>
        <sz val="14"/>
        <color theme="5"/>
        <rFont val="Times New Roman"/>
        <family val="1"/>
      </rPr>
      <t xml:space="preserve">(4) </t>
    </r>
    <r>
      <rPr>
        <b/>
        <sz val="14"/>
        <rFont val="Times New Roman"/>
        <family val="1"/>
      </rPr>
      <t>Area Dirigenti</t>
    </r>
    <r>
      <rPr>
        <sz val="14"/>
        <rFont val="Times New Roman"/>
        <family val="1"/>
      </rPr>
      <t>: [n. 5 unità XI corso concorso SNA (aut. dPCM 10.11.2023); n.4 unità I corso concorso SNA-FSBAC (aut.dPCM 10.11.2023)]</t>
    </r>
  </si>
  <si>
    <r>
      <rPr>
        <b/>
        <sz val="14"/>
        <color indexed="8"/>
        <rFont val="Times New Roman"/>
        <family val="1"/>
      </rPr>
      <t>dPCM 10.11.2023</t>
    </r>
    <r>
      <rPr>
        <sz val="14"/>
        <color indexed="8"/>
        <rFont val="Times New Roman"/>
        <family val="1"/>
      </rPr>
      <t>: Area Dirigenti 9 unità</t>
    </r>
  </si>
  <si>
    <t>dg-or.servizio2@pec.cultura.gov.it</t>
  </si>
  <si>
    <t>06/67232077</t>
  </si>
  <si>
    <t>Direzione generale Organizzazione Servizio II</t>
  </si>
  <si>
    <r>
      <t xml:space="preserve">Funzionario referente </t>
    </r>
    <r>
      <rPr>
        <sz val="14"/>
        <rFont val="Times New Roman"/>
        <family val="1"/>
      </rPr>
      <t>Direzione generale Organizzazione Servizio II</t>
    </r>
  </si>
  <si>
    <r>
      <t xml:space="preserve">n. telefono </t>
    </r>
    <r>
      <rPr>
        <sz val="14"/>
        <rFont val="Times New Roman"/>
        <family val="1"/>
      </rPr>
      <t>06/67232077</t>
    </r>
  </si>
  <si>
    <r>
      <t xml:space="preserve">E-mail PEC: </t>
    </r>
    <r>
      <rPr>
        <sz val="14"/>
        <rFont val="Times New Roman"/>
        <family val="1"/>
      </rPr>
      <t>dg-or.servizio2@pec.cultura.gov.it</t>
    </r>
  </si>
  <si>
    <r>
      <t xml:space="preserve">Funzionario referente </t>
    </r>
    <r>
      <rPr>
        <sz val="12"/>
        <rFont val="Times New Roman"/>
        <family val="1"/>
      </rPr>
      <t>Direzione generale Organizzazione Servizio II</t>
    </r>
  </si>
  <si>
    <r>
      <t xml:space="preserve">E-mail PEC: </t>
    </r>
    <r>
      <rPr>
        <sz val="12"/>
        <rFont val="Times New Roman"/>
        <family val="1"/>
      </rPr>
      <t>dg-or.servizio2@pec.cultura.gov.it</t>
    </r>
  </si>
  <si>
    <r>
      <t xml:space="preserve">n. telefono </t>
    </r>
    <r>
      <rPr>
        <sz val="12"/>
        <rFont val="Times New Roman"/>
        <family val="1"/>
      </rPr>
      <t>06/67232077</t>
    </r>
  </si>
  <si>
    <r>
      <t xml:space="preserve">E-mail PEC: </t>
    </r>
    <r>
      <rPr>
        <sz val="12"/>
        <rFont val="Times New Roman"/>
        <family val="1"/>
      </rPr>
      <t xml:space="preserve"> dg-or.servizio2@pec.cultura.gov.it</t>
    </r>
  </si>
  <si>
    <r>
      <t xml:space="preserve">E-mail PEC: </t>
    </r>
    <r>
      <rPr>
        <sz val="14"/>
        <rFont val="Times New Roman"/>
        <family val="1"/>
      </rPr>
      <t xml:space="preserve"> dg-or.servizio2@pec.cultura.gov.it</t>
    </r>
  </si>
  <si>
    <r>
      <t xml:space="preserve">Funzionario referente: </t>
    </r>
    <r>
      <rPr>
        <sz val="12"/>
        <rFont val="Times New Roman"/>
        <family val="1"/>
      </rPr>
      <t>Direzione generale Organizzazione Servizio II</t>
    </r>
  </si>
  <si>
    <r>
      <t>n. telefono</t>
    </r>
    <r>
      <rPr>
        <sz val="12"/>
        <rFont val="Times New Roman"/>
        <family val="1"/>
      </rPr>
      <t xml:space="preserve"> 06/67232077</t>
    </r>
  </si>
  <si>
    <r>
      <t xml:space="preserve">Funzionario referente </t>
    </r>
    <r>
      <rPr>
        <sz val="13"/>
        <rFont val="Times New Roman"/>
        <family val="1"/>
      </rPr>
      <t>Direzione generale Organizzazione Servizio II</t>
    </r>
  </si>
  <si>
    <r>
      <t xml:space="preserve">n. telefono </t>
    </r>
    <r>
      <rPr>
        <sz val="13"/>
        <rFont val="Times New Roman"/>
        <family val="1"/>
      </rPr>
      <t>06/67232077</t>
    </r>
  </si>
  <si>
    <r>
      <t xml:space="preserve">E-mail PEC: </t>
    </r>
    <r>
      <rPr>
        <sz val="13"/>
        <rFont val="Times New Roman"/>
        <family val="1"/>
      </rPr>
      <t>dg-or.servizio2@pec.cultura.gov.it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</si>
</sst>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_-* #,##0.00\ _€_-;\-* #,##0.00\ _€_-;_-* &quot;-&quot;??\ _€_-;_-@_-"/>
    <numFmt numFmtId="165" formatCode="_-* #,##0.00\ _€_-;\-* #,##0.00\ _€_-;_-* \-??\ _€_-;_-@_-"/>
    <numFmt numFmtId="166" formatCode="_-* #,##0.00_-;\-* #,##0.00_-;_-* \-??_-;_-@_-"/>
    <numFmt numFmtId="167" formatCode="#,##0.00_ ;\-#,##0.00\ "/>
    <numFmt numFmtId="168" formatCode="_-* #,##0_-;\-* #,##0_-;_-* &quot;-&quot;??_-;_-@_-"/>
    <numFmt numFmtId="169" formatCode="#,##0_ ;\-#,##0\ "/>
  </numFmts>
  <fonts count="69" x14ac:knownFonts="1">
    <font>
      <sz val="11"/>
      <color theme="1"/>
      <name val="Calibri"/>
      <family val="2"/>
      <scheme val="minor"/>
    </font>
    <font>
      <sz val="10"/>
      <name val="Arial"/>
      <family val="2"/>
    </font>
    <font>
      <b/>
      <sz val="12"/>
      <name val="Times New Roman"/>
      <family val="1"/>
    </font>
    <font>
      <sz val="12"/>
      <name val="Times New Roman"/>
      <family val="1"/>
    </font>
    <font>
      <sz val="11"/>
      <color indexed="8"/>
      <name val="Calibri"/>
      <family val="2"/>
      <charset val="1"/>
    </font>
    <font>
      <sz val="12"/>
      <color indexed="8"/>
      <name val="Times New Roman"/>
      <family val="1"/>
    </font>
    <font>
      <b/>
      <i/>
      <sz val="12"/>
      <color indexed="8"/>
      <name val="Times New Roman"/>
      <family val="1"/>
    </font>
    <font>
      <b/>
      <sz val="12"/>
      <color indexed="8"/>
      <name val="Times New Roman"/>
      <family val="1"/>
    </font>
    <font>
      <i/>
      <sz val="12"/>
      <color indexed="8"/>
      <name val="Times New Roman"/>
      <family val="1"/>
    </font>
    <font>
      <b/>
      <sz val="10"/>
      <name val="Times New Roman"/>
      <family val="1"/>
    </font>
    <font>
      <b/>
      <sz val="12"/>
      <color rgb="FFFF0000"/>
      <name val="Times New Roman"/>
      <family val="1"/>
    </font>
    <font>
      <b/>
      <sz val="12"/>
      <name val="Arial"/>
      <family val="2"/>
    </font>
    <font>
      <sz val="12"/>
      <color indexed="8"/>
      <name val="Calibri"/>
      <family val="2"/>
      <charset val="1"/>
    </font>
    <font>
      <sz val="10"/>
      <name val="Times New Roman"/>
      <family val="1"/>
    </font>
    <font>
      <sz val="18"/>
      <name val="Times New Roman"/>
      <family val="1"/>
    </font>
    <font>
      <b/>
      <sz val="12"/>
      <color indexed="8"/>
      <name val="Calibri"/>
      <family val="2"/>
      <charset val="1"/>
    </font>
    <font>
      <b/>
      <sz val="14"/>
      <color indexed="8"/>
      <name val="Times New Roman"/>
      <family val="1"/>
    </font>
    <font>
      <b/>
      <sz val="16"/>
      <color indexed="8"/>
      <name val="Times New Roman"/>
      <family val="1"/>
    </font>
    <font>
      <sz val="14"/>
      <color indexed="8"/>
      <name val="Times New Roman"/>
      <family val="1"/>
    </font>
    <font>
      <b/>
      <sz val="12"/>
      <color theme="5"/>
      <name val="Times New Roman"/>
      <family val="1"/>
    </font>
    <font>
      <b/>
      <sz val="10"/>
      <color theme="5"/>
      <name val="Times New Roman"/>
      <family val="1"/>
    </font>
    <font>
      <b/>
      <i/>
      <sz val="12"/>
      <color indexed="8"/>
      <name val="Calibri"/>
      <family val="2"/>
    </font>
    <font>
      <b/>
      <sz val="12"/>
      <color theme="5"/>
      <name val="Calibri"/>
      <family val="2"/>
    </font>
    <font>
      <sz val="12"/>
      <color indexed="8"/>
      <name val="Calibri"/>
      <family val="2"/>
    </font>
    <font>
      <b/>
      <sz val="14"/>
      <name val="Times New Roman"/>
      <family val="1"/>
    </font>
    <font>
      <sz val="14"/>
      <name val="Times New Roman"/>
      <family val="1"/>
    </font>
    <font>
      <b/>
      <i/>
      <sz val="14"/>
      <color indexed="8"/>
      <name val="Times New Roman"/>
      <family val="1"/>
    </font>
    <font>
      <b/>
      <sz val="14"/>
      <color theme="5"/>
      <name val="Times New Roman"/>
      <family val="1"/>
    </font>
    <font>
      <sz val="14"/>
      <color theme="5"/>
      <name val="Times New Roman"/>
      <family val="1"/>
    </font>
    <font>
      <strike/>
      <sz val="14"/>
      <color indexed="8"/>
      <name val="Times New Roman"/>
      <family val="1"/>
    </font>
    <font>
      <b/>
      <sz val="14"/>
      <color rgb="FFFF0000"/>
      <name val="Times New Roman"/>
      <family val="1"/>
    </font>
    <font>
      <sz val="14"/>
      <color theme="1"/>
      <name val="Calibri"/>
      <family val="2"/>
      <scheme val="minor"/>
    </font>
    <font>
      <b/>
      <sz val="14"/>
      <color indexed="10"/>
      <name val="Times New Roman"/>
      <family val="1"/>
    </font>
    <font>
      <sz val="11"/>
      <color theme="1"/>
      <name val="Calibri"/>
      <family val="2"/>
      <scheme val="minor"/>
    </font>
    <font>
      <b/>
      <sz val="16"/>
      <color rgb="FFC00000"/>
      <name val="Times New Roman"/>
      <family val="1"/>
    </font>
    <font>
      <b/>
      <sz val="18"/>
      <color rgb="FFC00000"/>
      <name val="Times New Roman"/>
      <family val="1"/>
    </font>
    <font>
      <b/>
      <i/>
      <sz val="18"/>
      <color rgb="FFC00000"/>
      <name val="Times New Roman"/>
      <family val="1"/>
    </font>
    <font>
      <b/>
      <sz val="11"/>
      <color theme="1"/>
      <name val="Calibri"/>
      <family val="2"/>
      <scheme val="minor"/>
    </font>
    <font>
      <b/>
      <sz val="12"/>
      <color theme="1"/>
      <name val="Times New Roman"/>
      <family val="1"/>
    </font>
    <font>
      <b/>
      <sz val="10"/>
      <color theme="1"/>
      <name val="Times New Roman"/>
      <family val="1"/>
    </font>
    <font>
      <b/>
      <sz val="11"/>
      <name val="Times New Roman"/>
      <family val="1"/>
    </font>
    <font>
      <b/>
      <sz val="11"/>
      <color theme="1"/>
      <name val="Times New Roman"/>
      <family val="1"/>
    </font>
    <font>
      <b/>
      <sz val="11"/>
      <color indexed="8"/>
      <name val="Times New Roman"/>
      <family val="1"/>
    </font>
    <font>
      <sz val="11"/>
      <name val="Times New Roman"/>
      <family val="1"/>
    </font>
    <font>
      <sz val="11"/>
      <color theme="1"/>
      <name val="Times New Roman"/>
      <family val="1"/>
    </font>
    <font>
      <strike/>
      <sz val="12"/>
      <color indexed="8"/>
      <name val="Times New Roman"/>
      <family val="1"/>
    </font>
    <font>
      <b/>
      <strike/>
      <sz val="12"/>
      <color indexed="8"/>
      <name val="Times New Roman"/>
      <family val="1"/>
    </font>
    <font>
      <b/>
      <sz val="10"/>
      <color rgb="FFFF0000"/>
      <name val="Times New Roman"/>
      <family val="1"/>
    </font>
    <font>
      <b/>
      <sz val="14"/>
      <color theme="1"/>
      <name val="Times New Roman"/>
      <family val="1"/>
    </font>
    <font>
      <b/>
      <sz val="10"/>
      <color theme="1"/>
      <name val="Arial"/>
      <family val="2"/>
    </font>
    <font>
      <b/>
      <sz val="10"/>
      <color theme="1"/>
      <name val="Calibri"/>
      <family val="2"/>
    </font>
    <font>
      <i/>
      <sz val="12"/>
      <name val="Times New Roman"/>
      <family val="1"/>
    </font>
    <font>
      <b/>
      <sz val="18"/>
      <name val="Times New Roman"/>
      <family val="1"/>
    </font>
    <font>
      <b/>
      <sz val="16"/>
      <color rgb="FF000000"/>
      <name val="Times New Roman"/>
      <family val="1"/>
    </font>
    <font>
      <b/>
      <sz val="12"/>
      <color theme="0"/>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6"/>
      <color theme="0"/>
      <name val="Calibri"/>
      <family val="2"/>
      <scheme val="minor"/>
    </font>
    <font>
      <b/>
      <sz val="14"/>
      <color theme="5"/>
      <name val="Calibri"/>
      <family val="2"/>
      <scheme val="minor"/>
    </font>
    <font>
      <sz val="14"/>
      <color rgb="FF000000"/>
      <name val="Times New Roman"/>
      <family val="1"/>
    </font>
    <font>
      <sz val="14"/>
      <color indexed="8"/>
      <name val="Calibri"/>
      <family val="2"/>
      <charset val="1"/>
    </font>
    <font>
      <i/>
      <sz val="14"/>
      <name val="Times New Roman"/>
      <family val="1"/>
    </font>
    <font>
      <sz val="12"/>
      <name val="Calibri"/>
      <family val="2"/>
      <scheme val="minor"/>
    </font>
    <font>
      <i/>
      <sz val="12"/>
      <name val="Calibri"/>
      <family val="2"/>
      <scheme val="minor"/>
    </font>
    <font>
      <b/>
      <i/>
      <sz val="16"/>
      <color indexed="8"/>
      <name val="Times New Roman"/>
      <family val="1"/>
    </font>
    <font>
      <b/>
      <sz val="13"/>
      <name val="Times New Roman"/>
      <family val="1"/>
    </font>
    <font>
      <sz val="13"/>
      <name val="Times New Roman"/>
      <family val="1"/>
    </font>
    <font>
      <sz val="13"/>
      <color indexed="8"/>
      <name val="Times New Roman"/>
      <family val="1"/>
    </font>
  </fonts>
  <fills count="29">
    <fill>
      <patternFill patternType="none"/>
    </fill>
    <fill>
      <patternFill patternType="gray125"/>
    </fill>
    <fill>
      <patternFill patternType="solid">
        <fgColor indexed="9"/>
        <bgColor indexed="26"/>
      </patternFill>
    </fill>
    <fill>
      <patternFill patternType="solid">
        <fgColor rgb="FFFFC000"/>
        <bgColor indexed="64"/>
      </patternFill>
    </fill>
    <fill>
      <patternFill patternType="solid">
        <fgColor rgb="FF92D050"/>
        <bgColor indexed="64"/>
      </patternFill>
    </fill>
    <fill>
      <patternFill patternType="solid">
        <fgColor indexed="56"/>
        <bgColor indexed="62"/>
      </patternFill>
    </fill>
    <fill>
      <patternFill patternType="solid">
        <fgColor theme="2" tint="-9.9978637043366805E-2"/>
        <bgColor indexed="23"/>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
      <patternFill patternType="solid">
        <fgColor theme="7"/>
        <bgColor indexed="64"/>
      </patternFill>
    </fill>
    <fill>
      <patternFill patternType="solid">
        <fgColor theme="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002060"/>
        <bgColor indexed="62"/>
      </patternFill>
    </fill>
    <fill>
      <patternFill patternType="solid">
        <fgColor theme="0"/>
        <bgColor indexed="62"/>
      </patternFill>
    </fill>
    <fill>
      <patternFill patternType="solid">
        <fgColor theme="4" tint="-0.499984740745262"/>
        <bgColor indexed="62"/>
      </patternFill>
    </fill>
    <fill>
      <patternFill patternType="solid">
        <fgColor theme="6"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499984740745262"/>
        <bgColor indexed="23"/>
      </patternFill>
    </fill>
    <fill>
      <patternFill patternType="solid">
        <fgColor theme="4" tint="-0.499984740745262"/>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rgb="FF002060"/>
        <bgColor indexed="64"/>
      </patternFill>
    </fill>
    <fill>
      <patternFill patternType="solid">
        <fgColor theme="0"/>
        <bgColor indexed="23"/>
      </patternFill>
    </fill>
  </fills>
  <borders count="1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theme="5" tint="-0.24994659260841701"/>
      </left>
      <right/>
      <top style="thick">
        <color theme="5" tint="-0.24994659260841701"/>
      </top>
      <bottom style="thin">
        <color indexed="64"/>
      </bottom>
      <diagonal/>
    </border>
    <border>
      <left/>
      <right style="thin">
        <color indexed="64"/>
      </right>
      <top style="thick">
        <color theme="5" tint="-0.24994659260841701"/>
      </top>
      <bottom style="thin">
        <color indexed="64"/>
      </bottom>
      <diagonal/>
    </border>
    <border>
      <left style="thin">
        <color indexed="64"/>
      </left>
      <right/>
      <top style="thick">
        <color theme="5" tint="-0.24994659260841701"/>
      </top>
      <bottom style="thin">
        <color indexed="64"/>
      </bottom>
      <diagonal/>
    </border>
    <border>
      <left style="thin">
        <color indexed="64"/>
      </left>
      <right style="thick">
        <color theme="5" tint="-0.24994659260841701"/>
      </right>
      <top style="thick">
        <color theme="5" tint="-0.24994659260841701"/>
      </top>
      <bottom style="thin">
        <color indexed="64"/>
      </bottom>
      <diagonal/>
    </border>
    <border>
      <left style="thick">
        <color theme="5" tint="-0.24994659260841701"/>
      </left>
      <right style="thin">
        <color indexed="64"/>
      </right>
      <top style="thin">
        <color indexed="64"/>
      </top>
      <bottom style="thin">
        <color indexed="64"/>
      </bottom>
      <diagonal/>
    </border>
    <border>
      <left style="thin">
        <color indexed="64"/>
      </left>
      <right style="thick">
        <color theme="5" tint="-0.24994659260841701"/>
      </right>
      <top style="thin">
        <color indexed="64"/>
      </top>
      <bottom style="thin">
        <color indexed="64"/>
      </bottom>
      <diagonal/>
    </border>
    <border>
      <left style="thin">
        <color indexed="8"/>
      </left>
      <right/>
      <top style="thin">
        <color indexed="64"/>
      </top>
      <bottom style="thin">
        <color indexed="64"/>
      </bottom>
      <diagonal/>
    </border>
    <border>
      <left/>
      <right style="thick">
        <color theme="5" tint="-0.24994659260841701"/>
      </right>
      <top style="thin">
        <color indexed="64"/>
      </top>
      <bottom style="thin">
        <color indexed="64"/>
      </bottom>
      <diagonal/>
    </border>
    <border>
      <left style="thick">
        <color theme="5" tint="-0.24994659260841701"/>
      </left>
      <right style="thin">
        <color indexed="64"/>
      </right>
      <top style="thin">
        <color indexed="64"/>
      </top>
      <bottom style="thick">
        <color theme="5" tint="-0.24994659260841701"/>
      </bottom>
      <diagonal/>
    </border>
    <border>
      <left/>
      <right style="thin">
        <color indexed="64"/>
      </right>
      <top style="thin">
        <color indexed="64"/>
      </top>
      <bottom style="thick">
        <color theme="5" tint="-0.24994659260841701"/>
      </bottom>
      <diagonal/>
    </border>
    <border>
      <left style="thin">
        <color indexed="64"/>
      </left>
      <right style="thin">
        <color indexed="64"/>
      </right>
      <top style="thin">
        <color indexed="64"/>
      </top>
      <bottom style="thick">
        <color theme="5" tint="-0.24994659260841701"/>
      </bottom>
      <diagonal/>
    </border>
    <border>
      <left style="thin">
        <color indexed="64"/>
      </left>
      <right style="thick">
        <color theme="5" tint="-0.24994659260841701"/>
      </right>
      <top style="thin">
        <color indexed="64"/>
      </top>
      <bottom style="thick">
        <color theme="5" tint="-0.24994659260841701"/>
      </bottom>
      <diagonal/>
    </border>
    <border>
      <left style="thin">
        <color indexed="8"/>
      </left>
      <right style="thin">
        <color indexed="64"/>
      </right>
      <top style="thin">
        <color indexed="64"/>
      </top>
      <bottom/>
      <diagonal/>
    </border>
    <border>
      <left style="thick">
        <color theme="5" tint="-0.24994659260841701"/>
      </left>
      <right style="thin">
        <color indexed="64"/>
      </right>
      <top style="thick">
        <color theme="5" tint="-0.24994659260841701"/>
      </top>
      <bottom style="thin">
        <color indexed="64"/>
      </bottom>
      <diagonal/>
    </border>
    <border>
      <left style="thin">
        <color indexed="64"/>
      </left>
      <right style="thin">
        <color indexed="64"/>
      </right>
      <top style="thick">
        <color theme="5" tint="-0.24994659260841701"/>
      </top>
      <bottom style="thin">
        <color indexed="64"/>
      </bottom>
      <diagonal/>
    </border>
    <border>
      <left style="thick">
        <color theme="5" tint="-0.24994659260841701"/>
      </left>
      <right style="thin">
        <color indexed="64"/>
      </right>
      <top/>
      <bottom style="thin">
        <color indexed="64"/>
      </bottom>
      <diagonal/>
    </border>
    <border>
      <left style="thin">
        <color indexed="64"/>
      </left>
      <right style="thick">
        <color theme="5" tint="-0.24994659260841701"/>
      </right>
      <top/>
      <bottom style="thin">
        <color indexed="64"/>
      </bottom>
      <diagonal/>
    </border>
    <border>
      <left style="thick">
        <color theme="5" tint="-0.24994659260841701"/>
      </left>
      <right/>
      <top/>
      <bottom/>
      <diagonal/>
    </border>
    <border>
      <left style="thin">
        <color indexed="64"/>
      </left>
      <right style="thick">
        <color theme="5" tint="-0.24994659260841701"/>
      </right>
      <top style="thin">
        <color indexed="64"/>
      </top>
      <bottom/>
      <diagonal/>
    </border>
    <border>
      <left style="thick">
        <color theme="5" tint="-0.24994659260841701"/>
      </left>
      <right/>
      <top style="thin">
        <color indexed="64"/>
      </top>
      <bottom/>
      <diagonal/>
    </border>
    <border>
      <left/>
      <right style="thick">
        <color theme="5" tint="-0.24994659260841701"/>
      </right>
      <top style="thin">
        <color indexed="64"/>
      </top>
      <bottom/>
      <diagonal/>
    </border>
    <border>
      <left/>
      <right style="thick">
        <color theme="5" tint="-0.24994659260841701"/>
      </right>
      <top/>
      <bottom/>
      <diagonal/>
    </border>
    <border>
      <left/>
      <right style="thin">
        <color indexed="64"/>
      </right>
      <top style="thin">
        <color indexed="8"/>
      </top>
      <bottom style="thin">
        <color indexed="64"/>
      </bottom>
      <diagonal/>
    </border>
    <border>
      <left style="thin">
        <color indexed="64"/>
      </left>
      <right style="thick">
        <color theme="5" tint="-0.24994659260841701"/>
      </right>
      <top/>
      <bottom/>
      <diagonal/>
    </border>
    <border>
      <left/>
      <right style="thick">
        <color theme="5" tint="-0.24994659260841701"/>
      </right>
      <top style="thick">
        <color theme="5" tint="-0.24994659260841701"/>
      </top>
      <bottom style="thin">
        <color indexed="64"/>
      </bottom>
      <diagonal/>
    </border>
    <border>
      <left style="thick">
        <color theme="5" tint="-0.24994659260841701"/>
      </left>
      <right/>
      <top style="thin">
        <color indexed="64"/>
      </top>
      <bottom style="thin">
        <color indexed="64"/>
      </bottom>
      <diagonal/>
    </border>
    <border>
      <left style="thick">
        <color theme="5" tint="-0.24994659260841701"/>
      </left>
      <right/>
      <top style="thick">
        <color theme="5" tint="-0.24994659260841701"/>
      </top>
      <bottom/>
      <diagonal/>
    </border>
    <border>
      <left/>
      <right style="thick">
        <color theme="5" tint="-0.24994659260841701"/>
      </right>
      <top style="thick">
        <color theme="5" tint="-0.24994659260841701"/>
      </top>
      <bottom/>
      <diagonal/>
    </border>
    <border>
      <left style="thick">
        <color theme="5"/>
      </left>
      <right style="thin">
        <color indexed="64"/>
      </right>
      <top style="thick">
        <color theme="5"/>
      </top>
      <bottom style="thin">
        <color indexed="64"/>
      </bottom>
      <diagonal/>
    </border>
    <border>
      <left style="thick">
        <color theme="5"/>
      </left>
      <right style="thin">
        <color indexed="64"/>
      </right>
      <top style="thin">
        <color indexed="64"/>
      </top>
      <bottom style="thin">
        <color indexed="64"/>
      </bottom>
      <diagonal/>
    </border>
    <border>
      <left style="thick">
        <color theme="5"/>
      </left>
      <right style="thin">
        <color indexed="64"/>
      </right>
      <top style="thin">
        <color indexed="64"/>
      </top>
      <bottom style="thick">
        <color theme="5"/>
      </bottom>
      <diagonal/>
    </border>
    <border>
      <left style="thin">
        <color indexed="64"/>
      </left>
      <right/>
      <top style="thick">
        <color theme="5"/>
      </top>
      <bottom style="thin">
        <color indexed="64"/>
      </bottom>
      <diagonal/>
    </border>
    <border>
      <left style="thin">
        <color indexed="64"/>
      </left>
      <right/>
      <top style="thin">
        <color indexed="64"/>
      </top>
      <bottom style="thick">
        <color theme="5"/>
      </bottom>
      <diagonal/>
    </border>
    <border>
      <left style="thick">
        <color theme="5" tint="-0.24994659260841701"/>
      </left>
      <right style="thick">
        <color theme="5" tint="-0.24994659260841701"/>
      </right>
      <top style="thick">
        <color theme="5" tint="-0.24994659260841701"/>
      </top>
      <bottom style="thin">
        <color indexed="64"/>
      </bottom>
      <diagonal/>
    </border>
    <border>
      <left style="thick">
        <color theme="5" tint="-0.24994659260841701"/>
      </left>
      <right style="thick">
        <color theme="5" tint="-0.24994659260841701"/>
      </right>
      <top style="thin">
        <color indexed="64"/>
      </top>
      <bottom style="thin">
        <color indexed="64"/>
      </bottom>
      <diagonal/>
    </border>
    <border>
      <left style="thick">
        <color theme="5" tint="-0.24994659260841701"/>
      </left>
      <right style="thick">
        <color theme="5" tint="-0.24994659260841701"/>
      </right>
      <top style="thin">
        <color indexed="64"/>
      </top>
      <bottom style="thick">
        <color theme="5" tint="-0.24994659260841701"/>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style="medium">
        <color theme="0"/>
      </left>
      <right style="medium">
        <color theme="0"/>
      </right>
      <top style="medium">
        <color theme="0"/>
      </top>
      <bottom/>
      <diagonal/>
    </border>
    <border>
      <left/>
      <right style="medium">
        <color rgb="FF002060"/>
      </right>
      <top/>
      <bottom/>
      <diagonal/>
    </border>
    <border>
      <left style="medium">
        <color theme="0"/>
      </left>
      <right style="medium">
        <color theme="0"/>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right/>
      <top style="thin">
        <color theme="0" tint="-4.9989318521683403E-2"/>
      </top>
      <bottom/>
      <diagonal/>
    </border>
    <border>
      <left/>
      <right style="medium">
        <color theme="0"/>
      </right>
      <top style="medium">
        <color theme="0"/>
      </top>
      <bottom/>
      <diagonal/>
    </border>
    <border>
      <left/>
      <right/>
      <top/>
      <bottom style="thin">
        <color theme="0" tint="-4.9989318521683403E-2"/>
      </bottom>
      <diagonal/>
    </border>
    <border>
      <left/>
      <right style="medium">
        <color theme="0"/>
      </right>
      <top/>
      <bottom style="medium">
        <color theme="0"/>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11">
    <xf numFmtId="0" fontId="0" fillId="0" borderId="0"/>
    <xf numFmtId="0" fontId="1" fillId="0" borderId="0"/>
    <xf numFmtId="0" fontId="4" fillId="0" borderId="0"/>
    <xf numFmtId="166" fontId="1" fillId="0" borderId="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166" fontId="1" fillId="0" borderId="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cellStyleXfs>
  <cellXfs count="750">
    <xf numFmtId="0" fontId="0" fillId="0" borderId="0" xfId="0"/>
    <xf numFmtId="0" fontId="5" fillId="0" borderId="0" xfId="2" applyFont="1"/>
    <xf numFmtId="0" fontId="5" fillId="2" borderId="0" xfId="2" applyFont="1" applyFill="1" applyAlignment="1">
      <alignment horizontal="left"/>
    </xf>
    <xf numFmtId="0" fontId="5" fillId="0" borderId="10" xfId="2" applyFont="1" applyBorder="1" applyAlignment="1">
      <alignment horizontal="center" vertical="center" wrapText="1"/>
    </xf>
    <xf numFmtId="0" fontId="7" fillId="0" borderId="0" xfId="2" applyFont="1"/>
    <xf numFmtId="0" fontId="12" fillId="0" borderId="0" xfId="2" applyFont="1"/>
    <xf numFmtId="0" fontId="13" fillId="0" borderId="0" xfId="1" applyFont="1"/>
    <xf numFmtId="0" fontId="9" fillId="0" borderId="2" xfId="1" applyFont="1" applyBorder="1" applyAlignment="1">
      <alignment horizontal="left" vertical="center" wrapText="1"/>
    </xf>
    <xf numFmtId="0" fontId="9" fillId="0" borderId="0" xfId="1" applyFont="1" applyAlignment="1">
      <alignment horizontal="left" vertical="center" wrapText="1"/>
    </xf>
    <xf numFmtId="4" fontId="13" fillId="0" borderId="0" xfId="1" applyNumberFormat="1" applyFont="1"/>
    <xf numFmtId="0" fontId="9" fillId="0" borderId="0" xfId="1" applyFont="1" applyAlignment="1">
      <alignment horizontal="center" wrapText="1"/>
    </xf>
    <xf numFmtId="0" fontId="14" fillId="0" borderId="0" xfId="1" applyFont="1" applyAlignment="1">
      <alignment horizontal="center"/>
    </xf>
    <xf numFmtId="0" fontId="13" fillId="0" borderId="0" xfId="1" applyFont="1" applyAlignment="1">
      <alignment horizontal="center" wrapText="1"/>
    </xf>
    <xf numFmtId="0" fontId="12" fillId="0" borderId="0" xfId="2" applyFont="1" applyAlignment="1">
      <alignment vertical="center"/>
    </xf>
    <xf numFmtId="0" fontId="5" fillId="5" borderId="10" xfId="2" applyFont="1" applyFill="1" applyBorder="1" applyAlignment="1">
      <alignment horizontal="center" vertical="center" wrapText="1"/>
    </xf>
    <xf numFmtId="0" fontId="5" fillId="5" borderId="32" xfId="2" applyFont="1" applyFill="1" applyBorder="1" applyAlignment="1">
      <alignment horizontal="center" vertical="center" textRotation="90"/>
    </xf>
    <xf numFmtId="0" fontId="7" fillId="5" borderId="32" xfId="2" applyFont="1" applyFill="1" applyBorder="1" applyAlignment="1">
      <alignment horizontal="center" vertical="center" wrapText="1"/>
    </xf>
    <xf numFmtId="0" fontId="5" fillId="0" borderId="0" xfId="2" applyFont="1" applyAlignment="1">
      <alignment horizontal="center" vertical="center"/>
    </xf>
    <xf numFmtId="164" fontId="16" fillId="9" borderId="10" xfId="2" applyNumberFormat="1" applyFont="1" applyFill="1" applyBorder="1" applyAlignment="1">
      <alignment horizontal="center" vertical="center"/>
    </xf>
    <xf numFmtId="0" fontId="7" fillId="9" borderId="10" xfId="2" applyFont="1" applyFill="1" applyBorder="1" applyAlignment="1">
      <alignment horizontal="center" vertical="center"/>
    </xf>
    <xf numFmtId="0" fontId="7" fillId="5" borderId="41" xfId="2" applyFont="1" applyFill="1" applyBorder="1" applyAlignment="1">
      <alignment horizontal="center" vertical="center" textRotation="90" wrapText="1"/>
    </xf>
    <xf numFmtId="0" fontId="15" fillId="0" borderId="0" xfId="2" applyFont="1"/>
    <xf numFmtId="0" fontId="7" fillId="0" borderId="0" xfId="2" applyFont="1" applyAlignment="1">
      <alignment vertical="center" wrapText="1"/>
    </xf>
    <xf numFmtId="0" fontId="1" fillId="0" borderId="0" xfId="1"/>
    <xf numFmtId="0" fontId="1" fillId="0" borderId="0" xfId="1" applyAlignment="1">
      <alignment horizontal="center" vertical="center"/>
    </xf>
    <xf numFmtId="0" fontId="7" fillId="7" borderId="10" xfId="2" applyFont="1" applyFill="1" applyBorder="1" applyAlignment="1">
      <alignment horizontal="center" vertical="center" wrapText="1"/>
    </xf>
    <xf numFmtId="166" fontId="18" fillId="9" borderId="40" xfId="2" applyNumberFormat="1" applyFont="1" applyFill="1" applyBorder="1" applyAlignment="1">
      <alignment horizontal="center" vertical="center"/>
    </xf>
    <xf numFmtId="166" fontId="18" fillId="9" borderId="10" xfId="2" applyNumberFormat="1" applyFont="1" applyFill="1" applyBorder="1" applyAlignment="1">
      <alignment horizontal="center" vertical="center"/>
    </xf>
    <xf numFmtId="164" fontId="7" fillId="0" borderId="13" xfId="2" applyNumberFormat="1" applyFont="1" applyBorder="1" applyAlignment="1">
      <alignment horizontal="center" vertical="center"/>
    </xf>
    <xf numFmtId="0" fontId="16" fillId="10" borderId="13" xfId="2" applyFont="1" applyFill="1" applyBorder="1" applyAlignment="1">
      <alignment horizontal="center" vertical="center"/>
    </xf>
    <xf numFmtId="0" fontId="16" fillId="10" borderId="10" xfId="2" applyFont="1" applyFill="1" applyBorder="1"/>
    <xf numFmtId="4" fontId="16" fillId="10" borderId="10" xfId="2" applyNumberFormat="1" applyFont="1" applyFill="1" applyBorder="1" applyAlignment="1">
      <alignment horizontal="center" wrapText="1"/>
    </xf>
    <xf numFmtId="0" fontId="7" fillId="7" borderId="13" xfId="2" applyFont="1" applyFill="1" applyBorder="1" applyAlignment="1">
      <alignment horizontal="center" vertical="center" wrapText="1"/>
    </xf>
    <xf numFmtId="0" fontId="2" fillId="0" borderId="13" xfId="2" applyFont="1" applyBorder="1" applyAlignment="1">
      <alignment horizontal="center" vertical="center"/>
    </xf>
    <xf numFmtId="0" fontId="13" fillId="0" borderId="4" xfId="1" applyFont="1" applyBorder="1"/>
    <xf numFmtId="0" fontId="13" fillId="0" borderId="5" xfId="1" applyFont="1" applyBorder="1"/>
    <xf numFmtId="1" fontId="7" fillId="0" borderId="10" xfId="2" applyNumberFormat="1" applyFont="1" applyBorder="1" applyAlignment="1">
      <alignment horizontal="center" vertical="center"/>
    </xf>
    <xf numFmtId="1" fontId="5" fillId="5" borderId="32" xfId="2" applyNumberFormat="1" applyFont="1" applyFill="1" applyBorder="1" applyAlignment="1">
      <alignment horizontal="center" vertical="center" wrapText="1"/>
    </xf>
    <xf numFmtId="1" fontId="7" fillId="0" borderId="10" xfId="2" applyNumberFormat="1" applyFont="1" applyBorder="1" applyAlignment="1">
      <alignment horizontal="center" vertical="center" wrapText="1"/>
    </xf>
    <xf numFmtId="1" fontId="7" fillId="0" borderId="13" xfId="2" applyNumberFormat="1" applyFont="1" applyBorder="1" applyAlignment="1">
      <alignment horizontal="center" vertical="center"/>
    </xf>
    <xf numFmtId="0" fontId="2" fillId="0" borderId="10" xfId="2" applyFont="1" applyBorder="1" applyAlignment="1">
      <alignment horizontal="center" vertical="center"/>
    </xf>
    <xf numFmtId="0" fontId="7" fillId="9" borderId="37" xfId="2" applyFont="1" applyFill="1" applyBorder="1" applyAlignment="1">
      <alignment horizontal="center" vertical="center"/>
    </xf>
    <xf numFmtId="0" fontId="18" fillId="0" borderId="0" xfId="2" applyFont="1"/>
    <xf numFmtId="0" fontId="18" fillId="0" borderId="0" xfId="2" applyFont="1" applyAlignment="1">
      <alignment horizontal="center"/>
    </xf>
    <xf numFmtId="0" fontId="25" fillId="0" borderId="2" xfId="1" applyFont="1" applyBorder="1" applyAlignment="1">
      <alignment wrapText="1"/>
    </xf>
    <xf numFmtId="0" fontId="18" fillId="0" borderId="2" xfId="2" applyFont="1" applyBorder="1" applyAlignment="1">
      <alignment horizontal="center"/>
    </xf>
    <xf numFmtId="0" fontId="18" fillId="0" borderId="3" xfId="2" applyFont="1" applyBorder="1"/>
    <xf numFmtId="0" fontId="16" fillId="0" borderId="0" xfId="2" applyFont="1" applyAlignment="1">
      <alignment horizontal="right"/>
    </xf>
    <xf numFmtId="0" fontId="25" fillId="0" borderId="0" xfId="1" applyFont="1" applyAlignment="1">
      <alignment wrapText="1"/>
    </xf>
    <xf numFmtId="0" fontId="18" fillId="0" borderId="5" xfId="2" applyFont="1" applyBorder="1"/>
    <xf numFmtId="165" fontId="18" fillId="0" borderId="0" xfId="2" applyNumberFormat="1" applyFont="1"/>
    <xf numFmtId="0" fontId="24" fillId="0" borderId="7" xfId="1" applyFont="1" applyBorder="1" applyAlignment="1">
      <alignment horizontal="left" vertical="center" wrapText="1"/>
    </xf>
    <xf numFmtId="0" fontId="18" fillId="0" borderId="7" xfId="2" applyFont="1" applyBorder="1" applyAlignment="1">
      <alignment horizontal="center"/>
    </xf>
    <xf numFmtId="0" fontId="18" fillId="0" borderId="8" xfId="2" applyFont="1" applyBorder="1"/>
    <xf numFmtId="0" fontId="18" fillId="2" borderId="0" xfId="2" applyFont="1" applyFill="1" applyAlignment="1">
      <alignment horizontal="left"/>
    </xf>
    <xf numFmtId="0" fontId="18" fillId="2" borderId="0" xfId="2" applyFont="1" applyFill="1" applyAlignment="1">
      <alignment horizontal="center"/>
    </xf>
    <xf numFmtId="0" fontId="18" fillId="2" borderId="0" xfId="2" applyFont="1" applyFill="1"/>
    <xf numFmtId="0" fontId="18" fillId="0" borderId="10" xfId="2" applyFont="1" applyBorder="1" applyAlignment="1">
      <alignment horizontal="center" vertical="center" wrapText="1"/>
    </xf>
    <xf numFmtId="4" fontId="16" fillId="4" borderId="10" xfId="2" applyNumberFormat="1" applyFont="1" applyFill="1" applyBorder="1" applyAlignment="1">
      <alignment horizontal="center" wrapText="1"/>
    </xf>
    <xf numFmtId="0" fontId="18" fillId="0" borderId="10" xfId="2" applyFont="1" applyBorder="1" applyAlignment="1">
      <alignment vertical="center" wrapText="1"/>
    </xf>
    <xf numFmtId="167" fontId="25" fillId="0" borderId="10" xfId="3" applyNumberFormat="1" applyFont="1" applyBorder="1" applyAlignment="1">
      <alignment horizontal="right" vertical="center"/>
    </xf>
    <xf numFmtId="166" fontId="18" fillId="0" borderId="10" xfId="2" applyNumberFormat="1" applyFont="1" applyBorder="1" applyAlignment="1">
      <alignment horizontal="right"/>
    </xf>
    <xf numFmtId="0" fontId="18" fillId="0" borderId="10" xfId="2" applyFont="1" applyBorder="1"/>
    <xf numFmtId="166" fontId="18" fillId="0" borderId="10" xfId="2" applyNumberFormat="1" applyFont="1" applyBorder="1" applyAlignment="1">
      <alignment horizontal="right" vertical="center" wrapText="1"/>
    </xf>
    <xf numFmtId="166" fontId="18" fillId="0" borderId="10" xfId="3" applyFont="1" applyFill="1" applyBorder="1" applyAlignment="1" applyProtection="1">
      <alignment horizontal="right" vertical="center" wrapText="1"/>
    </xf>
    <xf numFmtId="166" fontId="16" fillId="0" borderId="10" xfId="2" applyNumberFormat="1" applyFont="1" applyBorder="1" applyAlignment="1">
      <alignment horizontal="right"/>
    </xf>
    <xf numFmtId="4" fontId="18" fillId="0" borderId="10" xfId="2" applyNumberFormat="1" applyFont="1" applyBorder="1" applyAlignment="1">
      <alignment horizontal="right"/>
    </xf>
    <xf numFmtId="0" fontId="18" fillId="0" borderId="0" xfId="2" applyFont="1" applyAlignment="1">
      <alignment horizontal="right"/>
    </xf>
    <xf numFmtId="0" fontId="18" fillId="0" borderId="10" xfId="2" applyFont="1" applyBorder="1" applyAlignment="1">
      <alignment horizontal="center"/>
    </xf>
    <xf numFmtId="0" fontId="16" fillId="5" borderId="10" xfId="2" applyFont="1" applyFill="1" applyBorder="1" applyAlignment="1">
      <alignment horizontal="center" vertical="center" textRotation="90" wrapText="1"/>
    </xf>
    <xf numFmtId="0" fontId="18" fillId="5" borderId="10" xfId="2" applyFont="1" applyFill="1" applyBorder="1" applyAlignment="1">
      <alignment horizontal="center" vertical="center" textRotation="90"/>
    </xf>
    <xf numFmtId="0" fontId="18" fillId="5" borderId="10" xfId="2" applyFont="1" applyFill="1" applyBorder="1" applyAlignment="1">
      <alignment horizontal="right" vertical="center" wrapText="1"/>
    </xf>
    <xf numFmtId="0" fontId="18" fillId="0" borderId="10" xfId="2" applyFont="1" applyBorder="1" applyAlignment="1">
      <alignment horizontal="center" vertical="center" textRotation="90"/>
    </xf>
    <xf numFmtId="4" fontId="25" fillId="0" borderId="10" xfId="1" applyNumberFormat="1" applyFont="1" applyBorder="1" applyAlignment="1">
      <alignment horizontal="right"/>
    </xf>
    <xf numFmtId="0" fontId="18" fillId="6" borderId="10" xfId="2" applyFont="1" applyFill="1" applyBorder="1" applyAlignment="1">
      <alignment horizontal="center"/>
    </xf>
    <xf numFmtId="166" fontId="18" fillId="6" borderId="10" xfId="3" applyFont="1" applyFill="1" applyBorder="1" applyAlignment="1" applyProtection="1">
      <alignment horizontal="right"/>
    </xf>
    <xf numFmtId="166" fontId="18" fillId="6" borderId="10" xfId="2" applyNumberFormat="1" applyFont="1" applyFill="1" applyBorder="1" applyAlignment="1">
      <alignment horizontal="right"/>
    </xf>
    <xf numFmtId="4" fontId="18" fillId="6" borderId="10" xfId="3" applyNumberFormat="1" applyFont="1" applyFill="1" applyBorder="1" applyAlignment="1" applyProtection="1">
      <alignment horizontal="right"/>
    </xf>
    <xf numFmtId="0" fontId="16" fillId="0" borderId="0" xfId="2" applyFont="1"/>
    <xf numFmtId="0" fontId="16" fillId="6" borderId="10" xfId="2" applyFont="1" applyFill="1" applyBorder="1" applyAlignment="1">
      <alignment horizontal="center" vertical="center" textRotation="90"/>
    </xf>
    <xf numFmtId="4" fontId="18" fillId="6" borderId="10" xfId="2" applyNumberFormat="1" applyFont="1" applyFill="1" applyBorder="1" applyAlignment="1">
      <alignment horizontal="right"/>
    </xf>
    <xf numFmtId="4" fontId="16" fillId="0" borderId="13" xfId="2" applyNumberFormat="1" applyFont="1" applyBorder="1" applyAlignment="1">
      <alignment horizontal="right"/>
    </xf>
    <xf numFmtId="0" fontId="16" fillId="0" borderId="0" xfId="2" applyFont="1" applyAlignment="1">
      <alignment vertical="center"/>
    </xf>
    <xf numFmtId="0" fontId="18" fillId="0" borderId="0" xfId="2" applyFont="1" applyAlignment="1">
      <alignment vertical="center" wrapText="1"/>
    </xf>
    <xf numFmtId="0" fontId="18" fillId="9" borderId="2" xfId="2" applyFont="1" applyFill="1" applyBorder="1" applyAlignment="1">
      <alignment horizontal="center"/>
    </xf>
    <xf numFmtId="0" fontId="25" fillId="9" borderId="0" xfId="1" applyFont="1" applyFill="1" applyAlignment="1">
      <alignment wrapText="1"/>
    </xf>
    <xf numFmtId="0" fontId="18" fillId="9" borderId="0" xfId="2" applyFont="1" applyFill="1" applyAlignment="1">
      <alignment horizontal="center"/>
    </xf>
    <xf numFmtId="0" fontId="18" fillId="9" borderId="5" xfId="2" applyFont="1" applyFill="1" applyBorder="1"/>
    <xf numFmtId="0" fontId="16" fillId="10" borderId="10" xfId="2" applyFont="1" applyFill="1" applyBorder="1" applyAlignment="1">
      <alignment horizontal="center" vertical="center" wrapText="1"/>
    </xf>
    <xf numFmtId="0" fontId="16" fillId="0" borderId="10" xfId="2" applyFont="1" applyBorder="1" applyAlignment="1">
      <alignment horizontal="center" vertical="center" wrapText="1"/>
    </xf>
    <xf numFmtId="0" fontId="16" fillId="7" borderId="10" xfId="2" applyFont="1" applyFill="1" applyBorder="1" applyAlignment="1">
      <alignment horizontal="center" vertical="center" wrapText="1"/>
    </xf>
    <xf numFmtId="3" fontId="16" fillId="0" borderId="10" xfId="2" applyNumberFormat="1" applyFont="1" applyBorder="1" applyAlignment="1">
      <alignment horizontal="center"/>
    </xf>
    <xf numFmtId="4" fontId="16" fillId="0" borderId="10" xfId="2" applyNumberFormat="1" applyFont="1" applyBorder="1"/>
    <xf numFmtId="166" fontId="18" fillId="0" borderId="0" xfId="2" applyNumberFormat="1" applyFont="1"/>
    <xf numFmtId="3" fontId="18" fillId="6" borderId="10" xfId="3" applyNumberFormat="1" applyFont="1" applyFill="1" applyBorder="1" applyAlignment="1" applyProtection="1"/>
    <xf numFmtId="4" fontId="18" fillId="6" borderId="10" xfId="3" applyNumberFormat="1" applyFont="1" applyFill="1" applyBorder="1" applyAlignment="1" applyProtection="1"/>
    <xf numFmtId="3" fontId="18" fillId="6" borderId="10" xfId="2" applyNumberFormat="1" applyFont="1" applyFill="1" applyBorder="1"/>
    <xf numFmtId="4" fontId="18" fillId="6" borderId="10" xfId="2" applyNumberFormat="1" applyFont="1" applyFill="1" applyBorder="1"/>
    <xf numFmtId="0" fontId="31" fillId="0" borderId="0" xfId="0" applyFont="1"/>
    <xf numFmtId="3" fontId="16" fillId="0" borderId="10" xfId="2" applyNumberFormat="1" applyFont="1" applyBorder="1"/>
    <xf numFmtId="3" fontId="16" fillId="0" borderId="0" xfId="2" applyNumberFormat="1" applyFont="1"/>
    <xf numFmtId="4" fontId="16" fillId="0" borderId="0" xfId="2" applyNumberFormat="1" applyFont="1"/>
    <xf numFmtId="0" fontId="18" fillId="9" borderId="0" xfId="2" applyFont="1" applyFill="1" applyAlignment="1">
      <alignment vertical="center" wrapText="1"/>
    </xf>
    <xf numFmtId="0" fontId="25" fillId="0" borderId="0" xfId="2" applyFont="1" applyAlignment="1">
      <alignment vertical="center" wrapText="1"/>
    </xf>
    <xf numFmtId="166" fontId="16" fillId="0" borderId="0" xfId="2" applyNumberFormat="1" applyFont="1"/>
    <xf numFmtId="4" fontId="18" fillId="0" borderId="10" xfId="2" applyNumberFormat="1" applyFont="1" applyBorder="1"/>
    <xf numFmtId="0" fontId="18" fillId="5" borderId="10" xfId="2" applyFont="1" applyFill="1" applyBorder="1" applyAlignment="1">
      <alignment horizontal="center" vertical="center" wrapText="1"/>
    </xf>
    <xf numFmtId="0" fontId="18" fillId="5" borderId="10" xfId="2" applyFont="1" applyFill="1" applyBorder="1"/>
    <xf numFmtId="4" fontId="25" fillId="0" borderId="10" xfId="3" applyNumberFormat="1" applyFont="1" applyBorder="1" applyAlignment="1">
      <alignment horizontal="right" vertical="center"/>
    </xf>
    <xf numFmtId="166" fontId="18" fillId="6" borderId="10" xfId="3" applyFont="1" applyFill="1" applyBorder="1" applyAlignment="1" applyProtection="1"/>
    <xf numFmtId="166" fontId="18" fillId="6" borderId="10" xfId="2" applyNumberFormat="1" applyFont="1" applyFill="1" applyBorder="1" applyAlignment="1">
      <alignment horizontal="center"/>
    </xf>
    <xf numFmtId="166" fontId="18" fillId="6" borderId="10" xfId="2" applyNumberFormat="1" applyFont="1" applyFill="1" applyBorder="1"/>
    <xf numFmtId="166" fontId="18" fillId="0" borderId="0" xfId="3" applyFont="1" applyFill="1" applyBorder="1" applyAlignment="1" applyProtection="1"/>
    <xf numFmtId="166" fontId="18" fillId="0" borderId="0" xfId="2" applyNumberFormat="1" applyFont="1" applyAlignment="1">
      <alignment horizontal="center"/>
    </xf>
    <xf numFmtId="166" fontId="26" fillId="0" borderId="0" xfId="2" applyNumberFormat="1" applyFont="1" applyAlignment="1">
      <alignment horizontal="right"/>
    </xf>
    <xf numFmtId="0" fontId="16" fillId="0" borderId="13" xfId="2" applyFont="1" applyBorder="1"/>
    <xf numFmtId="0" fontId="18" fillId="0" borderId="13" xfId="2" applyFont="1" applyBorder="1"/>
    <xf numFmtId="3" fontId="18" fillId="0" borderId="0" xfId="2" applyNumberFormat="1" applyFont="1"/>
    <xf numFmtId="4" fontId="18" fillId="0" borderId="13" xfId="2" applyNumberFormat="1" applyFont="1" applyBorder="1"/>
    <xf numFmtId="0" fontId="16" fillId="0" borderId="10" xfId="2" applyFont="1" applyBorder="1"/>
    <xf numFmtId="3" fontId="18" fillId="0" borderId="10" xfId="2" applyNumberFormat="1" applyFont="1" applyBorder="1"/>
    <xf numFmtId="0" fontId="13" fillId="0" borderId="1" xfId="1" applyFont="1" applyBorder="1"/>
    <xf numFmtId="0" fontId="13" fillId="0" borderId="2" xfId="1" applyFont="1" applyBorder="1"/>
    <xf numFmtId="0" fontId="13" fillId="0" borderId="3" xfId="1" applyFont="1" applyBorder="1"/>
    <xf numFmtId="0" fontId="13" fillId="0" borderId="6" xfId="1" applyFont="1" applyBorder="1"/>
    <xf numFmtId="0" fontId="13" fillId="0" borderId="7" xfId="1" applyFont="1" applyBorder="1"/>
    <xf numFmtId="0" fontId="16" fillId="11" borderId="0" xfId="2" applyFont="1" applyFill="1"/>
    <xf numFmtId="43" fontId="16" fillId="0" borderId="10" xfId="8" applyFont="1" applyBorder="1" applyAlignment="1"/>
    <xf numFmtId="168" fontId="18" fillId="5" borderId="10" xfId="8" applyNumberFormat="1" applyFont="1" applyFill="1" applyBorder="1" applyAlignment="1">
      <alignment horizontal="right" vertical="center" wrapText="1"/>
    </xf>
    <xf numFmtId="168" fontId="18" fillId="0" borderId="10" xfId="8" applyNumberFormat="1" applyFont="1" applyBorder="1" applyAlignment="1">
      <alignment horizontal="center" vertical="center" wrapText="1"/>
    </xf>
    <xf numFmtId="168" fontId="18" fillId="6" borderId="10" xfId="8" applyNumberFormat="1" applyFont="1" applyFill="1" applyBorder="1" applyAlignment="1" applyProtection="1">
      <alignment horizontal="right"/>
    </xf>
    <xf numFmtId="168" fontId="18" fillId="6" borderId="10" xfId="8" applyNumberFormat="1" applyFont="1" applyFill="1" applyBorder="1" applyAlignment="1">
      <alignment horizontal="right"/>
    </xf>
    <xf numFmtId="168" fontId="16" fillId="0" borderId="13" xfId="8" applyNumberFormat="1" applyFont="1" applyBorder="1" applyAlignment="1">
      <alignment horizontal="right"/>
    </xf>
    <xf numFmtId="0" fontId="0" fillId="0" borderId="0" xfId="0" applyAlignment="1">
      <alignment vertical="center"/>
    </xf>
    <xf numFmtId="0" fontId="9" fillId="9" borderId="0" xfId="1" applyFont="1" applyFill="1" applyAlignment="1">
      <alignment horizontal="center" vertical="center" wrapText="1"/>
    </xf>
    <xf numFmtId="0" fontId="9" fillId="14" borderId="10" xfId="1" applyFont="1" applyFill="1" applyBorder="1" applyAlignment="1">
      <alignment horizontal="center" vertical="center" wrapText="1"/>
    </xf>
    <xf numFmtId="0" fontId="9" fillId="9" borderId="42" xfId="1" applyFont="1" applyFill="1" applyBorder="1" applyAlignment="1">
      <alignment horizontal="center" vertical="center" wrapText="1"/>
    </xf>
    <xf numFmtId="0" fontId="9" fillId="15" borderId="10"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39" fillId="13" borderId="10" xfId="1" applyFont="1" applyFill="1" applyBorder="1" applyAlignment="1">
      <alignment horizontal="center" vertical="center" wrapText="1"/>
    </xf>
    <xf numFmtId="0" fontId="9" fillId="15" borderId="11" xfId="1" applyFont="1" applyFill="1" applyBorder="1" applyAlignment="1">
      <alignment horizontal="center" vertical="center" wrapText="1"/>
    </xf>
    <xf numFmtId="0" fontId="13" fillId="9" borderId="0" xfId="1" applyFont="1" applyFill="1" applyAlignment="1">
      <alignment horizontal="center" vertical="center"/>
    </xf>
    <xf numFmtId="0" fontId="40" fillId="14" borderId="10" xfId="1" applyFont="1" applyFill="1" applyBorder="1" applyAlignment="1">
      <alignment horizontal="center" vertical="center"/>
    </xf>
    <xf numFmtId="3" fontId="40" fillId="9" borderId="10" xfId="1" applyNumberFormat="1" applyFont="1" applyFill="1" applyBorder="1" applyAlignment="1">
      <alignment horizontal="center" vertical="center"/>
    </xf>
    <xf numFmtId="0" fontId="40" fillId="9" borderId="42" xfId="1" applyFont="1" applyFill="1" applyBorder="1" applyAlignment="1">
      <alignment horizontal="center" vertical="center"/>
    </xf>
    <xf numFmtId="3" fontId="40" fillId="15" borderId="10" xfId="1" applyNumberFormat="1" applyFont="1" applyFill="1" applyBorder="1" applyAlignment="1">
      <alignment horizontal="center" vertical="center"/>
    </xf>
    <xf numFmtId="0" fontId="41" fillId="9" borderId="10" xfId="1" applyFont="1" applyFill="1" applyBorder="1" applyAlignment="1" applyProtection="1">
      <alignment horizontal="center" vertical="center"/>
      <protection locked="0"/>
    </xf>
    <xf numFmtId="0" fontId="41" fillId="8" borderId="10" xfId="1" applyFont="1" applyFill="1" applyBorder="1" applyAlignment="1" applyProtection="1">
      <alignment horizontal="center" vertical="center"/>
      <protection locked="0"/>
    </xf>
    <xf numFmtId="0" fontId="41" fillId="13" borderId="10" xfId="1" applyFont="1" applyFill="1" applyBorder="1" applyAlignment="1" applyProtection="1">
      <alignment horizontal="center" vertical="center"/>
      <protection locked="0"/>
    </xf>
    <xf numFmtId="3" fontId="37" fillId="15" borderId="10" xfId="0" applyNumberFormat="1" applyFont="1" applyFill="1" applyBorder="1" applyAlignment="1">
      <alignment horizontal="center" vertical="center"/>
    </xf>
    <xf numFmtId="0" fontId="0" fillId="0" borderId="0" xfId="0" applyAlignment="1">
      <alignment horizontal="center" vertical="center"/>
    </xf>
    <xf numFmtId="0" fontId="7" fillId="5" borderId="66" xfId="2" applyFont="1" applyFill="1" applyBorder="1" applyAlignment="1">
      <alignment vertical="center" textRotation="90" wrapText="1"/>
    </xf>
    <xf numFmtId="0" fontId="7" fillId="5" borderId="28" xfId="2" applyFont="1" applyFill="1" applyBorder="1" applyAlignment="1">
      <alignment vertical="center" textRotation="90" wrapText="1"/>
    </xf>
    <xf numFmtId="0" fontId="7" fillId="16" borderId="28" xfId="2" applyFont="1" applyFill="1" applyBorder="1" applyAlignment="1">
      <alignment vertical="center" textRotation="90" wrapText="1"/>
    </xf>
    <xf numFmtId="0" fontId="7" fillId="17" borderId="0" xfId="2" applyFont="1" applyFill="1" applyAlignment="1">
      <alignment vertical="center" textRotation="90" wrapText="1"/>
    </xf>
    <xf numFmtId="0" fontId="42" fillId="16" borderId="28" xfId="2" applyFont="1" applyFill="1" applyBorder="1" applyAlignment="1">
      <alignment vertical="center" textRotation="90" wrapText="1"/>
    </xf>
    <xf numFmtId="0" fontId="42" fillId="16" borderId="10" xfId="2" applyFont="1" applyFill="1" applyBorder="1" applyAlignment="1">
      <alignment vertical="center" textRotation="90" wrapText="1"/>
    </xf>
    <xf numFmtId="0" fontId="42" fillId="5" borderId="28" xfId="2" applyFont="1" applyFill="1" applyBorder="1" applyAlignment="1" applyProtection="1">
      <alignment vertical="center" textRotation="90" wrapText="1"/>
      <protection locked="0"/>
    </xf>
    <xf numFmtId="0" fontId="42" fillId="18" borderId="67" xfId="2" applyFont="1" applyFill="1" applyBorder="1" applyAlignment="1" applyProtection="1">
      <alignment vertical="center" textRotation="90" wrapText="1"/>
      <protection locked="0"/>
    </xf>
    <xf numFmtId="0" fontId="42" fillId="18" borderId="28" xfId="2" applyFont="1" applyFill="1" applyBorder="1" applyAlignment="1">
      <alignment horizontal="center" vertical="center" textRotation="90" wrapText="1"/>
    </xf>
    <xf numFmtId="1" fontId="40" fillId="14" borderId="10" xfId="1" applyNumberFormat="1" applyFont="1" applyFill="1" applyBorder="1" applyAlignment="1">
      <alignment horizontal="center" vertical="center"/>
    </xf>
    <xf numFmtId="3" fontId="40" fillId="9" borderId="42" xfId="1" applyNumberFormat="1" applyFont="1" applyFill="1" applyBorder="1" applyAlignment="1">
      <alignment horizontal="center" vertical="center"/>
    </xf>
    <xf numFmtId="3" fontId="41" fillId="9" borderId="10" xfId="1" applyNumberFormat="1" applyFont="1" applyFill="1" applyBorder="1" applyAlignment="1" applyProtection="1">
      <alignment horizontal="center" vertical="center"/>
      <protection locked="0"/>
    </xf>
    <xf numFmtId="3" fontId="41" fillId="13" borderId="10" xfId="1" applyNumberFormat="1" applyFont="1" applyFill="1" applyBorder="1" applyAlignment="1" applyProtection="1">
      <alignment horizontal="center" vertical="center"/>
      <protection locked="0"/>
    </xf>
    <xf numFmtId="0" fontId="41" fillId="9" borderId="70" xfId="1" applyFont="1" applyFill="1" applyBorder="1" applyAlignment="1">
      <alignment horizontal="center" vertical="center"/>
    </xf>
    <xf numFmtId="0" fontId="41" fillId="13" borderId="70" xfId="1" applyFont="1" applyFill="1" applyBorder="1" applyAlignment="1">
      <alignment horizontal="center" vertical="center"/>
    </xf>
    <xf numFmtId="0" fontId="5" fillId="0" borderId="0" xfId="2" applyFont="1" applyProtection="1">
      <protection locked="0"/>
    </xf>
    <xf numFmtId="0" fontId="11" fillId="0" borderId="0" xfId="1" applyFont="1" applyAlignment="1" applyProtection="1">
      <alignment horizontal="left" vertical="center"/>
      <protection locked="0"/>
    </xf>
    <xf numFmtId="0" fontId="12" fillId="0" borderId="0" xfId="2" applyFont="1" applyAlignment="1" applyProtection="1">
      <alignment vertical="center"/>
      <protection locked="0"/>
    </xf>
    <xf numFmtId="0" fontId="15" fillId="0" borderId="0" xfId="2" applyFont="1" applyAlignment="1" applyProtection="1">
      <alignment vertical="center"/>
      <protection locked="0"/>
    </xf>
    <xf numFmtId="0" fontId="11" fillId="0" borderId="0" xfId="1" applyFont="1" applyAlignment="1" applyProtection="1">
      <alignment horizontal="left" vertical="center" wrapText="1"/>
      <protection locked="0"/>
    </xf>
    <xf numFmtId="0" fontId="12" fillId="0" borderId="0" xfId="2" applyFont="1" applyAlignment="1" applyProtection="1">
      <alignment horizontal="center" vertical="center"/>
      <protection locked="0"/>
    </xf>
    <xf numFmtId="165" fontId="12" fillId="0" borderId="0" xfId="2" applyNumberFormat="1" applyFont="1" applyAlignment="1" applyProtection="1">
      <alignment vertical="center"/>
      <protection locked="0"/>
    </xf>
    <xf numFmtId="0" fontId="7" fillId="0" borderId="30" xfId="2" applyFont="1" applyBorder="1" applyAlignment="1" applyProtection="1">
      <alignment horizontal="center" vertical="center" wrapText="1"/>
      <protection locked="0"/>
    </xf>
    <xf numFmtId="0" fontId="7" fillId="0" borderId="11" xfId="2" applyFont="1" applyBorder="1" applyAlignment="1" applyProtection="1">
      <alignment horizontal="center" vertical="center" wrapText="1"/>
      <protection locked="0"/>
    </xf>
    <xf numFmtId="0" fontId="7" fillId="0" borderId="34" xfId="2" applyFont="1" applyBorder="1" applyAlignment="1" applyProtection="1">
      <alignment horizontal="center" vertical="center" wrapText="1"/>
      <protection locked="0"/>
    </xf>
    <xf numFmtId="0" fontId="5" fillId="0" borderId="39" xfId="2" applyFont="1" applyBorder="1" applyAlignment="1" applyProtection="1">
      <alignment vertical="center" wrapText="1"/>
      <protection locked="0"/>
    </xf>
    <xf numFmtId="166" fontId="7" fillId="0" borderId="10" xfId="2" applyNumberFormat="1" applyFont="1" applyBorder="1" applyAlignment="1" applyProtection="1">
      <alignment horizontal="center" vertical="center"/>
      <protection locked="0"/>
    </xf>
    <xf numFmtId="169" fontId="7" fillId="12" borderId="42" xfId="2" applyNumberFormat="1" applyFont="1" applyFill="1" applyBorder="1" applyAlignment="1">
      <alignment horizontal="center" vertical="center"/>
    </xf>
    <xf numFmtId="164" fontId="7" fillId="9" borderId="13" xfId="2" applyNumberFormat="1" applyFont="1" applyFill="1" applyBorder="1" applyAlignment="1" applyProtection="1">
      <alignment vertical="center"/>
      <protection locked="0"/>
    </xf>
    <xf numFmtId="0" fontId="7" fillId="0" borderId="75" xfId="2" applyFont="1" applyBorder="1" applyAlignment="1" applyProtection="1">
      <alignment horizontal="center" vertical="center"/>
      <protection locked="0"/>
    </xf>
    <xf numFmtId="0" fontId="7" fillId="0" borderId="10" xfId="2" applyFont="1" applyBorder="1" applyAlignment="1" applyProtection="1">
      <alignment horizontal="center" vertical="center"/>
      <protection locked="0"/>
    </xf>
    <xf numFmtId="0" fontId="7" fillId="5" borderId="38" xfId="2" applyFont="1" applyFill="1" applyBorder="1" applyAlignment="1" applyProtection="1">
      <alignment horizontal="center" vertical="center" textRotation="90" wrapText="1"/>
      <protection locked="0"/>
    </xf>
    <xf numFmtId="0" fontId="5" fillId="5" borderId="32" xfId="2" applyFont="1" applyFill="1" applyBorder="1" applyAlignment="1" applyProtection="1">
      <alignment horizontal="center" vertical="center" textRotation="90"/>
      <protection locked="0"/>
    </xf>
    <xf numFmtId="0" fontId="5" fillId="5" borderId="33" xfId="2" applyFont="1" applyFill="1" applyBorder="1" applyAlignment="1" applyProtection="1">
      <alignment horizontal="center" vertical="center" wrapText="1"/>
      <protection locked="0"/>
    </xf>
    <xf numFmtId="0" fontId="5" fillId="5" borderId="0" xfId="2" applyFont="1" applyFill="1" applyAlignment="1" applyProtection="1">
      <alignment horizontal="center" vertical="center" wrapText="1"/>
      <protection locked="0"/>
    </xf>
    <xf numFmtId="0" fontId="5" fillId="5" borderId="77" xfId="2" applyFont="1" applyFill="1" applyBorder="1" applyAlignment="1" applyProtection="1">
      <alignment horizontal="center" vertical="center" wrapText="1"/>
      <protection locked="0"/>
    </xf>
    <xf numFmtId="0" fontId="7" fillId="5" borderId="11" xfId="2" applyFont="1" applyFill="1" applyBorder="1" applyAlignment="1" applyProtection="1">
      <alignment horizontal="center" vertical="center" wrapText="1"/>
      <protection locked="0"/>
    </xf>
    <xf numFmtId="0" fontId="7" fillId="5" borderId="78" xfId="2" applyFont="1" applyFill="1" applyBorder="1" applyAlignment="1" applyProtection="1">
      <alignment horizontal="center" vertical="center" wrapText="1"/>
      <protection locked="0"/>
    </xf>
    <xf numFmtId="0" fontId="7" fillId="5" borderId="30" xfId="2" applyFont="1" applyFill="1" applyBorder="1" applyAlignment="1" applyProtection="1">
      <alignment horizontal="center" vertical="center" wrapText="1"/>
      <protection locked="0"/>
    </xf>
    <xf numFmtId="0" fontId="21" fillId="0" borderId="0" xfId="2" applyFont="1" applyAlignment="1" applyProtection="1">
      <alignment vertical="center"/>
      <protection locked="0"/>
    </xf>
    <xf numFmtId="0" fontId="7" fillId="0" borderId="64" xfId="2" applyFont="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0" fontId="7" fillId="0" borderId="65" xfId="2" applyFont="1" applyBorder="1" applyAlignment="1" applyProtection="1">
      <alignment horizontal="center" vertical="center" wrapText="1"/>
      <protection locked="0"/>
    </xf>
    <xf numFmtId="166" fontId="7" fillId="0" borderId="31" xfId="2" applyNumberFormat="1" applyFont="1" applyBorder="1" applyAlignment="1" applyProtection="1">
      <alignment horizontal="center" vertical="center"/>
      <protection locked="0"/>
    </xf>
    <xf numFmtId="0" fontId="7" fillId="9" borderId="39" xfId="2" applyFont="1" applyFill="1" applyBorder="1" applyAlignment="1" applyProtection="1">
      <alignment horizontal="center" vertical="center"/>
      <protection locked="0"/>
    </xf>
    <xf numFmtId="0" fontId="7" fillId="9" borderId="10" xfId="2" applyFont="1" applyFill="1" applyBorder="1" applyAlignment="1" applyProtection="1">
      <alignment horizontal="center" vertical="center"/>
      <protection locked="0"/>
    </xf>
    <xf numFmtId="0" fontId="12" fillId="0" borderId="10" xfId="2" applyFont="1" applyBorder="1" applyAlignment="1" applyProtection="1">
      <alignment vertical="center"/>
      <protection locked="0"/>
    </xf>
    <xf numFmtId="0" fontId="7" fillId="19" borderId="10" xfId="2" applyFont="1" applyFill="1" applyBorder="1" applyAlignment="1" applyProtection="1">
      <alignment horizontal="center" vertical="center"/>
      <protection locked="0"/>
    </xf>
    <xf numFmtId="164" fontId="7" fillId="19" borderId="65" xfId="2" applyNumberFormat="1" applyFont="1" applyFill="1" applyBorder="1" applyAlignment="1" applyProtection="1">
      <alignment vertical="center"/>
      <protection locked="0"/>
    </xf>
    <xf numFmtId="0" fontId="7" fillId="19" borderId="13" xfId="2" applyFont="1" applyFill="1" applyBorder="1" applyAlignment="1" applyProtection="1">
      <alignment horizontal="center" vertical="center"/>
      <protection locked="0"/>
    </xf>
    <xf numFmtId="166" fontId="7" fillId="0" borderId="11" xfId="2" applyNumberFormat="1" applyFont="1" applyBorder="1" applyAlignment="1" applyProtection="1">
      <alignment horizontal="center" vertical="center"/>
      <protection locked="0"/>
    </xf>
    <xf numFmtId="0" fontId="7" fillId="9" borderId="11" xfId="2" applyFont="1" applyFill="1" applyBorder="1" applyAlignment="1" applyProtection="1">
      <alignment horizontal="center" vertical="center"/>
      <protection locked="0"/>
    </xf>
    <xf numFmtId="164" fontId="7" fillId="9" borderId="78" xfId="2" applyNumberFormat="1" applyFont="1" applyFill="1" applyBorder="1" applyAlignment="1" applyProtection="1">
      <alignment vertical="center"/>
      <protection locked="0"/>
    </xf>
    <xf numFmtId="0" fontId="7" fillId="9" borderId="37" xfId="2" applyFont="1" applyFill="1" applyBorder="1" applyAlignment="1" applyProtection="1">
      <alignment horizontal="center" vertical="center"/>
      <protection locked="0"/>
    </xf>
    <xf numFmtId="0" fontId="7" fillId="9" borderId="13" xfId="2" applyFont="1" applyFill="1" applyBorder="1" applyAlignment="1" applyProtection="1">
      <alignment horizontal="center" vertical="center"/>
      <protection locked="0"/>
    </xf>
    <xf numFmtId="0" fontId="7" fillId="19" borderId="76" xfId="2" applyFont="1" applyFill="1" applyBorder="1" applyAlignment="1" applyProtection="1">
      <alignment horizontal="center" vertical="center"/>
      <protection locked="0"/>
    </xf>
    <xf numFmtId="0" fontId="7" fillId="19" borderId="10" xfId="2" applyFont="1" applyFill="1" applyBorder="1" applyAlignment="1">
      <alignment horizontal="center" vertical="center"/>
    </xf>
    <xf numFmtId="0" fontId="7" fillId="9" borderId="81" xfId="2" applyFont="1" applyFill="1" applyBorder="1" applyAlignment="1" applyProtection="1">
      <alignment horizontal="center" vertical="center"/>
      <protection locked="0"/>
    </xf>
    <xf numFmtId="3" fontId="7" fillId="9" borderId="10" xfId="2" applyNumberFormat="1" applyFont="1" applyFill="1" applyBorder="1" applyAlignment="1">
      <alignment horizontal="center" vertical="center"/>
    </xf>
    <xf numFmtId="0" fontId="7" fillId="9" borderId="78" xfId="2" applyFont="1" applyFill="1" applyBorder="1" applyAlignment="1" applyProtection="1">
      <alignment horizontal="center" vertical="center"/>
      <protection locked="0"/>
    </xf>
    <xf numFmtId="0" fontId="7" fillId="9" borderId="12" xfId="2" applyFont="1" applyFill="1" applyBorder="1" applyAlignment="1" applyProtection="1">
      <alignment horizontal="center" vertical="center"/>
      <protection locked="0"/>
    </xf>
    <xf numFmtId="0" fontId="7" fillId="19" borderId="12" xfId="2" applyFont="1" applyFill="1" applyBorder="1" applyAlignment="1" applyProtection="1">
      <alignment horizontal="center" vertical="center"/>
      <protection locked="0"/>
    </xf>
    <xf numFmtId="164" fontId="10" fillId="19" borderId="83" xfId="2" applyNumberFormat="1" applyFont="1" applyFill="1" applyBorder="1" applyAlignment="1" applyProtection="1">
      <alignment vertical="center"/>
      <protection locked="0"/>
    </xf>
    <xf numFmtId="0" fontId="46" fillId="19" borderId="10" xfId="2" applyFont="1" applyFill="1" applyBorder="1" applyAlignment="1">
      <alignment horizontal="center" vertical="center"/>
    </xf>
    <xf numFmtId="0" fontId="5" fillId="0" borderId="0" xfId="2" applyFont="1" applyAlignment="1" applyProtection="1">
      <alignment horizontal="center" vertical="center"/>
      <protection locked="0"/>
    </xf>
    <xf numFmtId="0" fontId="7" fillId="10" borderId="13" xfId="2" applyFont="1" applyFill="1" applyBorder="1" applyAlignment="1" applyProtection="1">
      <alignment horizontal="center" vertical="center"/>
      <protection locked="0"/>
    </xf>
    <xf numFmtId="0" fontId="2" fillId="12" borderId="13" xfId="2" applyFont="1" applyFill="1" applyBorder="1" applyAlignment="1">
      <alignment horizontal="center" vertical="center"/>
    </xf>
    <xf numFmtId="164" fontId="2" fillId="0" borderId="10" xfId="2" applyNumberFormat="1" applyFont="1" applyBorder="1" applyAlignment="1" applyProtection="1">
      <alignment horizontal="center" vertical="center"/>
      <protection locked="0"/>
    </xf>
    <xf numFmtId="0" fontId="7" fillId="0" borderId="0" xfId="2" applyFont="1" applyAlignment="1" applyProtection="1">
      <alignment vertical="center"/>
      <protection locked="0"/>
    </xf>
    <xf numFmtId="0" fontId="3" fillId="0" borderId="0" xfId="2" applyFont="1" applyAlignment="1" applyProtection="1">
      <alignment vertical="center" wrapText="1"/>
      <protection locked="0"/>
    </xf>
    <xf numFmtId="0" fontId="42" fillId="5" borderId="67" xfId="2" applyFont="1" applyFill="1" applyBorder="1" applyAlignment="1" applyProtection="1">
      <alignment vertical="center" textRotation="90" wrapText="1"/>
      <protection locked="0"/>
    </xf>
    <xf numFmtId="0" fontId="9" fillId="9" borderId="64" xfId="1" applyFont="1" applyFill="1" applyBorder="1" applyAlignment="1">
      <alignment horizontal="center" vertical="center" wrapText="1"/>
    </xf>
    <xf numFmtId="0" fontId="41" fillId="9" borderId="64" xfId="1" applyFont="1" applyFill="1" applyBorder="1" applyAlignment="1" applyProtection="1">
      <alignment horizontal="center" vertical="center"/>
      <protection locked="0"/>
    </xf>
    <xf numFmtId="0" fontId="42" fillId="5" borderId="85" xfId="2" applyFont="1" applyFill="1" applyBorder="1" applyAlignment="1" applyProtection="1">
      <alignment vertical="center" textRotation="90" wrapText="1"/>
      <protection locked="0"/>
    </xf>
    <xf numFmtId="3" fontId="41" fillId="9" borderId="64" xfId="1" applyNumberFormat="1" applyFont="1" applyFill="1" applyBorder="1" applyAlignment="1" applyProtection="1">
      <alignment horizontal="center" vertical="center"/>
      <protection locked="0"/>
    </xf>
    <xf numFmtId="0" fontId="41" fillId="9" borderId="68" xfId="1" applyFont="1" applyFill="1" applyBorder="1" applyAlignment="1">
      <alignment horizontal="center" vertical="center"/>
    </xf>
    <xf numFmtId="0" fontId="10" fillId="9" borderId="0" xfId="2" applyFont="1" applyFill="1" applyAlignment="1" applyProtection="1">
      <alignment horizontal="center" vertical="center"/>
      <protection locked="0"/>
    </xf>
    <xf numFmtId="0" fontId="16" fillId="10" borderId="19" xfId="2" applyFont="1" applyFill="1" applyBorder="1" applyAlignment="1">
      <alignment vertical="center"/>
    </xf>
    <xf numFmtId="0" fontId="39" fillId="13" borderId="65" xfId="1" applyFont="1" applyFill="1" applyBorder="1" applyAlignment="1">
      <alignment horizontal="center" vertical="center" wrapText="1"/>
    </xf>
    <xf numFmtId="0" fontId="41" fillId="8" borderId="65" xfId="1" applyFont="1" applyFill="1" applyBorder="1" applyAlignment="1" applyProtection="1">
      <alignment horizontal="center" vertical="center"/>
      <protection locked="0"/>
    </xf>
    <xf numFmtId="0" fontId="41" fillId="13" borderId="65" xfId="1" applyFont="1" applyFill="1" applyBorder="1" applyAlignment="1" applyProtection="1">
      <alignment horizontal="center" vertical="center"/>
      <protection locked="0"/>
    </xf>
    <xf numFmtId="3" fontId="41" fillId="13" borderId="65" xfId="1" applyNumberFormat="1" applyFont="1" applyFill="1" applyBorder="1" applyAlignment="1" applyProtection="1">
      <alignment horizontal="center" vertical="center"/>
      <protection locked="0"/>
    </xf>
    <xf numFmtId="0" fontId="41" fillId="13" borderId="71" xfId="1" applyFont="1" applyFill="1" applyBorder="1" applyAlignment="1">
      <alignment horizontal="center" vertical="center"/>
    </xf>
    <xf numFmtId="0" fontId="9" fillId="21" borderId="11" xfId="1" applyFont="1" applyFill="1" applyBorder="1" applyAlignment="1">
      <alignment horizontal="center" vertical="center" wrapText="1"/>
    </xf>
    <xf numFmtId="3" fontId="37" fillId="21" borderId="10" xfId="0" applyNumberFormat="1" applyFont="1" applyFill="1" applyBorder="1" applyAlignment="1">
      <alignment horizontal="center" vertical="center"/>
    </xf>
    <xf numFmtId="0" fontId="42" fillId="16" borderId="28" xfId="2" applyFont="1" applyFill="1" applyBorder="1" applyAlignment="1">
      <alignment horizontal="center" vertical="center" textRotation="90" wrapText="1"/>
    </xf>
    <xf numFmtId="168" fontId="18" fillId="0" borderId="10" xfId="8" applyNumberFormat="1" applyFont="1" applyBorder="1" applyAlignment="1">
      <alignment vertical="center"/>
    </xf>
    <xf numFmtId="4" fontId="18" fillId="0" borderId="10" xfId="2" applyNumberFormat="1" applyFont="1" applyBorder="1" applyAlignment="1">
      <alignment horizontal="right" vertical="center"/>
    </xf>
    <xf numFmtId="0" fontId="18" fillId="0" borderId="0" xfId="2" applyFont="1" applyAlignment="1">
      <alignment vertical="center"/>
    </xf>
    <xf numFmtId="0" fontId="18" fillId="0" borderId="10" xfId="2" applyFont="1" applyBorder="1" applyAlignment="1">
      <alignment horizontal="center" vertical="center"/>
    </xf>
    <xf numFmtId="165" fontId="18" fillId="0" borderId="0" xfId="2" applyNumberFormat="1" applyFont="1" applyAlignment="1">
      <alignment vertical="center"/>
    </xf>
    <xf numFmtId="168" fontId="18" fillId="0" borderId="10" xfId="8" applyNumberFormat="1" applyFont="1" applyBorder="1" applyAlignment="1">
      <alignment horizontal="right" vertical="center"/>
    </xf>
    <xf numFmtId="168" fontId="18" fillId="6" borderId="10" xfId="8" applyNumberFormat="1" applyFont="1" applyFill="1" applyBorder="1" applyAlignment="1">
      <alignment horizontal="right" vertical="center"/>
    </xf>
    <xf numFmtId="4" fontId="18" fillId="6" borderId="10" xfId="2" applyNumberFormat="1" applyFont="1" applyFill="1" applyBorder="1" applyAlignment="1">
      <alignment horizontal="right" vertical="center"/>
    </xf>
    <xf numFmtId="0" fontId="14" fillId="0" borderId="24" xfId="1" applyFont="1" applyBorder="1" applyAlignment="1">
      <alignment horizontal="center" vertical="center"/>
    </xf>
    <xf numFmtId="0" fontId="13" fillId="0" borderId="0" xfId="1" applyFont="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3" fontId="16" fillId="0" borderId="10" xfId="2" applyNumberFormat="1" applyFont="1" applyBorder="1" applyAlignment="1">
      <alignment horizontal="center" vertical="center"/>
    </xf>
    <xf numFmtId="4" fontId="16" fillId="0" borderId="10" xfId="2" applyNumberFormat="1" applyFont="1" applyBorder="1" applyAlignment="1">
      <alignment vertical="center"/>
    </xf>
    <xf numFmtId="166" fontId="18" fillId="0" borderId="0" xfId="2" applyNumberFormat="1" applyFont="1" applyAlignment="1">
      <alignment vertical="center"/>
    </xf>
    <xf numFmtId="0" fontId="7" fillId="8" borderId="11" xfId="2" applyFont="1" applyFill="1" applyBorder="1" applyAlignment="1" applyProtection="1">
      <alignment horizontal="center" vertical="center"/>
      <protection locked="0"/>
    </xf>
    <xf numFmtId="0" fontId="12" fillId="8" borderId="10" xfId="2" applyFont="1" applyFill="1" applyBorder="1" applyAlignment="1" applyProtection="1">
      <alignment vertical="center"/>
      <protection locked="0"/>
    </xf>
    <xf numFmtId="0" fontId="7" fillId="8" borderId="0" xfId="2" applyFont="1" applyFill="1" applyAlignment="1" applyProtection="1">
      <alignment horizontal="center" vertical="center"/>
      <protection locked="0"/>
    </xf>
    <xf numFmtId="0" fontId="7" fillId="8" borderId="30" xfId="2" applyFont="1" applyFill="1" applyBorder="1" applyAlignment="1" applyProtection="1">
      <alignment horizontal="center" vertical="center"/>
      <protection locked="0"/>
    </xf>
    <xf numFmtId="0" fontId="7" fillId="8" borderId="29" xfId="2" applyFont="1" applyFill="1" applyBorder="1" applyAlignment="1" applyProtection="1">
      <alignment horizontal="center" vertical="center"/>
      <protection locked="0"/>
    </xf>
    <xf numFmtId="0" fontId="5" fillId="22" borderId="10" xfId="2" applyFont="1" applyFill="1" applyBorder="1" applyAlignment="1" applyProtection="1">
      <alignment horizontal="center"/>
      <protection locked="0"/>
    </xf>
    <xf numFmtId="0" fontId="5" fillId="22" borderId="42" xfId="2" applyFont="1" applyFill="1" applyBorder="1" applyAlignment="1" applyProtection="1">
      <alignment horizontal="center"/>
      <protection locked="0"/>
    </xf>
    <xf numFmtId="0" fontId="5" fillId="22" borderId="64" xfId="2" applyFont="1" applyFill="1" applyBorder="1" applyAlignment="1" applyProtection="1">
      <alignment horizontal="center"/>
      <protection locked="0"/>
    </xf>
    <xf numFmtId="0" fontId="5" fillId="22" borderId="39" xfId="2" applyFont="1" applyFill="1" applyBorder="1" applyAlignment="1" applyProtection="1">
      <alignment horizontal="center"/>
      <protection locked="0"/>
    </xf>
    <xf numFmtId="0" fontId="5" fillId="22" borderId="65" xfId="2" applyFont="1" applyFill="1" applyBorder="1" applyAlignment="1" applyProtection="1">
      <alignment horizontal="center"/>
      <protection locked="0"/>
    </xf>
    <xf numFmtId="166" fontId="5" fillId="22" borderId="39" xfId="3" applyFont="1" applyFill="1" applyBorder="1" applyAlignment="1" applyProtection="1">
      <alignment vertical="center"/>
      <protection locked="0"/>
    </xf>
    <xf numFmtId="166" fontId="5" fillId="22" borderId="10" xfId="3" applyFont="1" applyFill="1" applyBorder="1" applyAlignment="1" applyProtection="1">
      <alignment vertical="center"/>
      <protection locked="0"/>
    </xf>
    <xf numFmtId="0" fontId="5" fillId="22" borderId="68" xfId="2" applyFont="1" applyFill="1" applyBorder="1" applyAlignment="1" applyProtection="1">
      <alignment horizontal="center"/>
      <protection locked="0"/>
    </xf>
    <xf numFmtId="0" fontId="5" fillId="22" borderId="69" xfId="2" applyFont="1" applyFill="1" applyBorder="1" applyAlignment="1" applyProtection="1">
      <alignment horizontal="center"/>
      <protection locked="0"/>
    </xf>
    <xf numFmtId="0" fontId="5" fillId="22" borderId="70" xfId="2" applyFont="1" applyFill="1" applyBorder="1" applyAlignment="1" applyProtection="1">
      <alignment horizontal="center"/>
      <protection locked="0"/>
    </xf>
    <xf numFmtId="0" fontId="5" fillId="22" borderId="71" xfId="2" applyFont="1" applyFill="1" applyBorder="1" applyAlignment="1" applyProtection="1">
      <alignment horizontal="center"/>
      <protection locked="0"/>
    </xf>
    <xf numFmtId="0" fontId="7" fillId="23" borderId="37" xfId="2" applyFont="1" applyFill="1" applyBorder="1" applyAlignment="1">
      <alignment horizontal="center" vertical="center"/>
    </xf>
    <xf numFmtId="166" fontId="5" fillId="22" borderId="10" xfId="3" applyFont="1" applyFill="1" applyBorder="1" applyAlignment="1" applyProtection="1">
      <alignment vertical="center"/>
    </xf>
    <xf numFmtId="166" fontId="45" fillId="22" borderId="10" xfId="3" applyFont="1" applyFill="1" applyBorder="1" applyAlignment="1" applyProtection="1">
      <alignment vertical="center"/>
    </xf>
    <xf numFmtId="166" fontId="45" fillId="22" borderId="0" xfId="3" applyFont="1" applyFill="1" applyBorder="1" applyAlignment="1" applyProtection="1">
      <alignment vertical="center"/>
    </xf>
    <xf numFmtId="166" fontId="7" fillId="19" borderId="64" xfId="2" applyNumberFormat="1" applyFont="1" applyFill="1" applyBorder="1" applyAlignment="1" applyProtection="1">
      <alignment horizontal="center" vertical="center"/>
      <protection locked="0"/>
    </xf>
    <xf numFmtId="166" fontId="7" fillId="19" borderId="64" xfId="2" applyNumberFormat="1" applyFont="1" applyFill="1" applyBorder="1" applyAlignment="1" applyProtection="1">
      <alignment vertical="center"/>
      <protection locked="0"/>
    </xf>
    <xf numFmtId="0" fontId="7" fillId="0" borderId="0" xfId="2" applyFont="1" applyAlignment="1" applyProtection="1">
      <alignment horizontal="center" vertical="center"/>
      <protection locked="0"/>
    </xf>
    <xf numFmtId="0" fontId="5" fillId="22" borderId="10" xfId="2" applyFont="1" applyFill="1" applyBorder="1" applyAlignment="1" applyProtection="1">
      <alignment horizontal="center" vertical="center"/>
      <protection locked="0"/>
    </xf>
    <xf numFmtId="0" fontId="43" fillId="0" borderId="0" xfId="0" applyFont="1" applyAlignment="1">
      <alignment horizontal="left" vertical="top" wrapText="1"/>
    </xf>
    <xf numFmtId="0" fontId="44" fillId="0" borderId="0" xfId="0" applyFont="1" applyAlignment="1">
      <alignment horizontal="left" vertical="center"/>
    </xf>
    <xf numFmtId="0" fontId="2" fillId="0" borderId="2" xfId="1" applyFont="1" applyBorder="1" applyAlignment="1" applyProtection="1">
      <alignment horizontal="center" vertical="center" wrapText="1"/>
      <protection locked="0"/>
    </xf>
    <xf numFmtId="0" fontId="2" fillId="0" borderId="7" xfId="1" applyFont="1" applyBorder="1" applyAlignment="1" applyProtection="1">
      <alignment horizontal="center" vertical="center" wrapText="1"/>
      <protection locked="0"/>
    </xf>
    <xf numFmtId="0" fontId="2" fillId="0" borderId="0" xfId="1" applyFont="1" applyAlignment="1" applyProtection="1">
      <alignment horizontal="center" vertical="center" wrapText="1"/>
      <protection locked="0"/>
    </xf>
    <xf numFmtId="0" fontId="42" fillId="18" borderId="10" xfId="2" applyFont="1" applyFill="1" applyBorder="1" applyAlignment="1" applyProtection="1">
      <alignment vertical="center" textRotation="90" wrapText="1"/>
      <protection locked="0"/>
    </xf>
    <xf numFmtId="0" fontId="40" fillId="9" borderId="10" xfId="1" applyFont="1" applyFill="1" applyBorder="1" applyAlignment="1">
      <alignment horizontal="center" vertical="center"/>
    </xf>
    <xf numFmtId="0" fontId="10" fillId="20" borderId="87" xfId="0" applyFont="1" applyFill="1" applyBorder="1" applyAlignment="1">
      <alignment horizontal="center" vertical="center" wrapText="1"/>
    </xf>
    <xf numFmtId="0" fontId="9" fillId="12" borderId="88" xfId="1" applyFont="1" applyFill="1" applyBorder="1" applyAlignment="1">
      <alignment horizontal="center" vertical="center" wrapText="1"/>
    </xf>
    <xf numFmtId="0" fontId="40" fillId="12" borderId="89" xfId="1" applyFont="1" applyFill="1" applyBorder="1" applyAlignment="1" applyProtection="1">
      <alignment horizontal="center" vertical="center"/>
      <protection locked="0"/>
    </xf>
    <xf numFmtId="0" fontId="42" fillId="5" borderId="89" xfId="2" applyFont="1" applyFill="1" applyBorder="1" applyAlignment="1" applyProtection="1">
      <alignment vertical="center" textRotation="90" wrapText="1"/>
      <protection locked="0"/>
    </xf>
    <xf numFmtId="3" fontId="40" fillId="12" borderId="89" xfId="1" applyNumberFormat="1" applyFont="1" applyFill="1" applyBorder="1" applyAlignment="1" applyProtection="1">
      <alignment horizontal="center" vertical="center"/>
      <protection locked="0"/>
    </xf>
    <xf numFmtId="0" fontId="40" fillId="12" borderId="90" xfId="1" applyFont="1" applyFill="1" applyBorder="1" applyAlignment="1">
      <alignment horizontal="center" vertical="center"/>
    </xf>
    <xf numFmtId="0" fontId="40" fillId="8" borderId="42" xfId="1" applyFont="1" applyFill="1" applyBorder="1" applyAlignment="1" applyProtection="1">
      <alignment horizontal="center" vertical="center"/>
      <protection locked="0"/>
    </xf>
    <xf numFmtId="0" fontId="9" fillId="12" borderId="91" xfId="1" applyFont="1" applyFill="1" applyBorder="1" applyAlignment="1">
      <alignment horizontal="center" vertical="center" wrapText="1"/>
    </xf>
    <xf numFmtId="0" fontId="42" fillId="5" borderId="42" xfId="2" applyFont="1" applyFill="1" applyBorder="1" applyAlignment="1" applyProtection="1">
      <alignment vertical="center" textRotation="90" wrapText="1"/>
      <protection locked="0"/>
    </xf>
    <xf numFmtId="0" fontId="40" fillId="12" borderId="42" xfId="1" applyFont="1" applyFill="1" applyBorder="1" applyAlignment="1" applyProtection="1">
      <alignment horizontal="center" vertical="center"/>
      <protection locked="0"/>
    </xf>
    <xf numFmtId="3" fontId="40" fillId="12" borderId="42" xfId="1" applyNumberFormat="1" applyFont="1" applyFill="1" applyBorder="1" applyAlignment="1" applyProtection="1">
      <alignment horizontal="center" vertical="center"/>
      <protection locked="0"/>
    </xf>
    <xf numFmtId="0" fontId="40" fillId="12" borderId="92" xfId="1" applyFont="1" applyFill="1" applyBorder="1" applyAlignment="1">
      <alignment horizontal="center" vertical="center"/>
    </xf>
    <xf numFmtId="0" fontId="47" fillId="20" borderId="93" xfId="1" applyFont="1" applyFill="1" applyBorder="1" applyAlignment="1">
      <alignment horizontal="center" vertical="center" wrapText="1"/>
    </xf>
    <xf numFmtId="0" fontId="40" fillId="8" borderId="94" xfId="1" applyFont="1" applyFill="1" applyBorder="1" applyAlignment="1" applyProtection="1">
      <alignment horizontal="center" vertical="center"/>
      <protection locked="0"/>
    </xf>
    <xf numFmtId="0" fontId="42" fillId="18" borderId="94" xfId="2" applyFont="1" applyFill="1" applyBorder="1" applyAlignment="1" applyProtection="1">
      <alignment vertical="center" textRotation="90" wrapText="1"/>
      <protection locked="0"/>
    </xf>
    <xf numFmtId="0" fontId="40" fillId="9" borderId="94" xfId="1" applyFont="1" applyFill="1" applyBorder="1" applyAlignment="1" applyProtection="1">
      <alignment horizontal="center" vertical="center"/>
      <protection locked="0"/>
    </xf>
    <xf numFmtId="3" fontId="40" fillId="9" borderId="94" xfId="1" applyNumberFormat="1" applyFont="1" applyFill="1" applyBorder="1" applyAlignment="1" applyProtection="1">
      <alignment horizontal="center" vertical="center"/>
      <protection locked="0"/>
    </xf>
    <xf numFmtId="0" fontId="40" fillId="9" borderId="95" xfId="1" applyFont="1" applyFill="1" applyBorder="1" applyAlignment="1">
      <alignment horizontal="center" vertical="center"/>
    </xf>
    <xf numFmtId="0" fontId="40" fillId="25" borderId="10" xfId="1" applyFont="1" applyFill="1" applyBorder="1" applyAlignment="1" applyProtection="1">
      <alignment horizontal="center" vertical="center"/>
      <protection locked="0"/>
    </xf>
    <xf numFmtId="3" fontId="40" fillId="25" borderId="10" xfId="1" applyNumberFormat="1" applyFont="1" applyFill="1" applyBorder="1" applyAlignment="1" applyProtection="1">
      <alignment horizontal="center" vertical="center"/>
      <protection locked="0"/>
    </xf>
    <xf numFmtId="3" fontId="40" fillId="0" borderId="10" xfId="1" applyNumberFormat="1" applyFont="1" applyBorder="1" applyAlignment="1" applyProtection="1">
      <alignment horizontal="center" vertical="center"/>
      <protection locked="0"/>
    </xf>
    <xf numFmtId="0" fontId="2" fillId="9" borderId="10" xfId="1" applyFont="1" applyFill="1" applyBorder="1" applyAlignment="1">
      <alignment horizontal="center" vertical="center" wrapText="1"/>
    </xf>
    <xf numFmtId="0" fontId="40" fillId="26" borderId="93" xfId="1" applyFont="1" applyFill="1" applyBorder="1" applyAlignment="1">
      <alignment horizontal="center" vertical="center" wrapText="1"/>
    </xf>
    <xf numFmtId="0" fontId="40" fillId="0" borderId="94" xfId="1" applyFont="1" applyBorder="1" applyAlignment="1" applyProtection="1">
      <alignment horizontal="center" vertical="center"/>
      <protection locked="0"/>
    </xf>
    <xf numFmtId="3" fontId="40" fillId="0" borderId="94" xfId="1" applyNumberFormat="1" applyFont="1" applyBorder="1" applyAlignment="1" applyProtection="1">
      <alignment horizontal="center" vertical="center"/>
      <protection locked="0"/>
    </xf>
    <xf numFmtId="0" fontId="40" fillId="9" borderId="10" xfId="1" applyFont="1" applyFill="1" applyBorder="1" applyAlignment="1">
      <alignment horizontal="center" vertical="center" wrapText="1"/>
    </xf>
    <xf numFmtId="0" fontId="40" fillId="8" borderId="10" xfId="1" applyFont="1" applyFill="1" applyBorder="1" applyAlignment="1" applyProtection="1">
      <alignment horizontal="center" vertical="center"/>
      <protection locked="0"/>
    </xf>
    <xf numFmtId="4" fontId="18" fillId="0" borderId="10" xfId="2" applyNumberFormat="1" applyFont="1" applyBorder="1" applyAlignment="1">
      <alignment horizontal="center"/>
    </xf>
    <xf numFmtId="1" fontId="18" fillId="0" borderId="10" xfId="2" applyNumberFormat="1" applyFont="1" applyBorder="1" applyAlignment="1">
      <alignment horizontal="center"/>
    </xf>
    <xf numFmtId="1" fontId="18" fillId="6" borderId="10" xfId="3" applyNumberFormat="1" applyFont="1" applyFill="1" applyBorder="1" applyAlignment="1" applyProtection="1">
      <alignment horizontal="center"/>
    </xf>
    <xf numFmtId="4" fontId="18" fillId="6" borderId="10" xfId="3" applyNumberFormat="1" applyFont="1" applyFill="1" applyBorder="1" applyAlignment="1" applyProtection="1">
      <alignment horizontal="center"/>
    </xf>
    <xf numFmtId="1" fontId="18" fillId="6" borderId="10" xfId="2" applyNumberFormat="1" applyFont="1" applyFill="1" applyBorder="1" applyAlignment="1">
      <alignment horizontal="center"/>
    </xf>
    <xf numFmtId="4" fontId="18" fillId="6" borderId="10" xfId="2" applyNumberFormat="1" applyFont="1" applyFill="1" applyBorder="1" applyAlignment="1">
      <alignment horizontal="center"/>
    </xf>
    <xf numFmtId="4" fontId="16" fillId="0" borderId="13" xfId="2" applyNumberFormat="1" applyFont="1" applyBorder="1" applyAlignment="1">
      <alignment horizontal="center"/>
    </xf>
    <xf numFmtId="164" fontId="35" fillId="0" borderId="17" xfId="2" applyNumberFormat="1" applyFont="1" applyBorder="1" applyAlignment="1">
      <alignment horizontal="center" vertical="center"/>
    </xf>
    <xf numFmtId="164" fontId="35" fillId="0" borderId="18" xfId="2" applyNumberFormat="1" applyFont="1" applyBorder="1" applyAlignment="1">
      <alignment horizontal="center" vertical="center"/>
    </xf>
    <xf numFmtId="0" fontId="17" fillId="0" borderId="18" xfId="2" applyFont="1" applyBorder="1" applyAlignment="1">
      <alignment horizontal="center" vertical="center"/>
    </xf>
    <xf numFmtId="164" fontId="35" fillId="0" borderId="59" xfId="2" applyNumberFormat="1" applyFont="1" applyBorder="1" applyAlignment="1">
      <alignment horizontal="center" vertical="center"/>
    </xf>
    <xf numFmtId="0" fontId="34" fillId="0" borderId="57" xfId="2" applyFont="1" applyBorder="1" applyAlignment="1">
      <alignment horizontal="center" vertical="center"/>
    </xf>
    <xf numFmtId="0" fontId="34" fillId="0" borderId="10" xfId="2" applyFont="1" applyBorder="1" applyAlignment="1">
      <alignment horizontal="center" vertical="center"/>
    </xf>
    <xf numFmtId="0" fontId="34" fillId="0" borderId="58" xfId="2" applyFont="1" applyBorder="1" applyAlignment="1">
      <alignment horizontal="center" vertical="center"/>
    </xf>
    <xf numFmtId="0" fontId="7" fillId="8" borderId="73" xfId="2" applyFont="1" applyFill="1" applyBorder="1" applyAlignment="1" applyProtection="1">
      <alignment horizontal="center" vertical="center"/>
      <protection locked="0"/>
    </xf>
    <xf numFmtId="0" fontId="7" fillId="0" borderId="74" xfId="2" applyFont="1" applyBorder="1" applyAlignment="1" applyProtection="1">
      <alignment horizontal="center" vertical="center"/>
      <protection locked="0"/>
    </xf>
    <xf numFmtId="0" fontId="7" fillId="8" borderId="74" xfId="2" applyFont="1" applyFill="1" applyBorder="1" applyAlignment="1" applyProtection="1">
      <alignment horizontal="center" vertical="center"/>
      <protection locked="0"/>
    </xf>
    <xf numFmtId="0" fontId="7" fillId="8" borderId="63" xfId="2" applyFont="1" applyFill="1" applyBorder="1" applyAlignment="1" applyProtection="1">
      <alignment horizontal="center" vertical="center"/>
      <protection locked="0"/>
    </xf>
    <xf numFmtId="0" fontId="7" fillId="0" borderId="65" xfId="2" applyFont="1" applyBorder="1" applyAlignment="1" applyProtection="1">
      <alignment horizontal="center" vertical="center"/>
      <protection locked="0"/>
    </xf>
    <xf numFmtId="0" fontId="14" fillId="0" borderId="22" xfId="1" applyFont="1" applyBorder="1" applyAlignment="1">
      <alignment horizontal="center" vertical="center"/>
    </xf>
    <xf numFmtId="0" fontId="16" fillId="10" borderId="10" xfId="2" applyFont="1" applyFill="1" applyBorder="1" applyAlignment="1">
      <alignment horizontal="center" vertical="center"/>
    </xf>
    <xf numFmtId="4" fontId="16" fillId="0" borderId="10" xfId="2" applyNumberFormat="1" applyFont="1" applyBorder="1" applyAlignment="1">
      <alignment horizontal="center" vertical="center"/>
    </xf>
    <xf numFmtId="0" fontId="17" fillId="0" borderId="0" xfId="2" applyFont="1"/>
    <xf numFmtId="0" fontId="25" fillId="0" borderId="0" xfId="2" applyFont="1"/>
    <xf numFmtId="0" fontId="16" fillId="0" borderId="0" xfId="2" applyFont="1" applyAlignment="1">
      <alignment horizontal="center"/>
    </xf>
    <xf numFmtId="0" fontId="13" fillId="9" borderId="0" xfId="1" applyFont="1" applyFill="1" applyAlignment="1">
      <alignment horizontal="center" wrapText="1"/>
    </xf>
    <xf numFmtId="0" fontId="38" fillId="0" borderId="10" xfId="2" applyFont="1" applyBorder="1" applyAlignment="1" applyProtection="1">
      <alignment horizontal="center" vertical="center" wrapText="1"/>
      <protection locked="0"/>
    </xf>
    <xf numFmtId="0" fontId="39" fillId="9" borderId="10" xfId="2" applyFont="1" applyFill="1" applyBorder="1" applyAlignment="1" applyProtection="1">
      <alignment horizontal="center" vertical="center" wrapText="1"/>
      <protection locked="0"/>
    </xf>
    <xf numFmtId="0" fontId="0" fillId="9" borderId="96" xfId="0" applyFill="1" applyBorder="1"/>
    <xf numFmtId="0" fontId="0" fillId="9" borderId="97" xfId="0" applyFill="1" applyBorder="1"/>
    <xf numFmtId="0" fontId="0" fillId="9" borderId="98" xfId="0" applyFill="1" applyBorder="1"/>
    <xf numFmtId="0" fontId="0" fillId="9" borderId="99" xfId="0" applyFill="1" applyBorder="1"/>
    <xf numFmtId="0" fontId="0" fillId="9" borderId="101" xfId="0" applyFill="1" applyBorder="1"/>
    <xf numFmtId="0" fontId="54" fillId="9" borderId="0" xfId="0" applyFont="1" applyFill="1" applyAlignment="1">
      <alignment horizontal="center" vertical="center" wrapText="1"/>
    </xf>
    <xf numFmtId="0" fontId="56" fillId="0" borderId="10" xfId="0" applyFont="1" applyBorder="1"/>
    <xf numFmtId="0" fontId="56" fillId="0" borderId="10" xfId="0" applyFont="1" applyBorder="1" applyAlignment="1">
      <alignment horizontal="center" vertical="center"/>
    </xf>
    <xf numFmtId="0" fontId="37" fillId="0" borderId="0" xfId="0" applyFont="1"/>
    <xf numFmtId="0" fontId="55" fillId="0" borderId="103" xfId="0" applyFont="1" applyBorder="1"/>
    <xf numFmtId="0" fontId="56" fillId="0" borderId="103" xfId="0" applyFont="1" applyBorder="1"/>
    <xf numFmtId="0" fontId="56" fillId="0" borderId="104" xfId="0" applyFont="1" applyBorder="1"/>
    <xf numFmtId="0" fontId="56" fillId="0" borderId="104" xfId="0" applyFont="1" applyBorder="1" applyAlignment="1">
      <alignment horizontal="center" vertical="center"/>
    </xf>
    <xf numFmtId="0" fontId="0" fillId="0" borderId="99" xfId="0" applyBorder="1"/>
    <xf numFmtId="0" fontId="56" fillId="0" borderId="10" xfId="0" applyFont="1" applyBorder="1" applyAlignment="1">
      <alignment vertical="center"/>
    </xf>
    <xf numFmtId="0" fontId="56" fillId="0" borderId="10" xfId="0" applyFont="1" applyBorder="1" applyAlignment="1">
      <alignment vertical="center" wrapText="1"/>
    </xf>
    <xf numFmtId="0" fontId="0" fillId="0" borderId="101" xfId="0" applyBorder="1"/>
    <xf numFmtId="0" fontId="0" fillId="9" borderId="0" xfId="0" applyFill="1"/>
    <xf numFmtId="0" fontId="0" fillId="9" borderId="0" xfId="0" applyFill="1" applyAlignment="1">
      <alignment horizontal="center" vertical="center"/>
    </xf>
    <xf numFmtId="0" fontId="57" fillId="0" borderId="10" xfId="0" applyFont="1" applyBorder="1" applyAlignment="1">
      <alignment horizontal="center" vertical="center"/>
    </xf>
    <xf numFmtId="0" fontId="0" fillId="0" borderId="109" xfId="0" applyBorder="1"/>
    <xf numFmtId="0" fontId="0" fillId="0" borderId="110" xfId="0" applyBorder="1"/>
    <xf numFmtId="0" fontId="0" fillId="0" borderId="111" xfId="0" applyBorder="1"/>
    <xf numFmtId="0" fontId="7" fillId="0" borderId="0" xfId="2" applyFont="1" applyAlignment="1">
      <alignment horizontal="right"/>
    </xf>
    <xf numFmtId="165" fontId="5" fillId="0" borderId="0" xfId="2" applyNumberFormat="1" applyFont="1"/>
    <xf numFmtId="0" fontId="8" fillId="0" borderId="4" xfId="2" applyFont="1" applyBorder="1"/>
    <xf numFmtId="0" fontId="8" fillId="0" borderId="0" xfId="2" applyFont="1"/>
    <xf numFmtId="0" fontId="8" fillId="0" borderId="5" xfId="2" applyFont="1" applyBorder="1"/>
    <xf numFmtId="0" fontId="5" fillId="2" borderId="0" xfId="2" applyFont="1" applyFill="1"/>
    <xf numFmtId="0" fontId="7" fillId="0" borderId="10" xfId="2" applyFont="1" applyBorder="1" applyAlignment="1">
      <alignment horizontal="center" vertical="center" wrapText="1"/>
    </xf>
    <xf numFmtId="166" fontId="5" fillId="6" borderId="10" xfId="3" applyFont="1" applyFill="1" applyBorder="1" applyAlignment="1" applyProtection="1"/>
    <xf numFmtId="166" fontId="5" fillId="6" borderId="10" xfId="2" applyNumberFormat="1" applyFont="1" applyFill="1" applyBorder="1"/>
    <xf numFmtId="0" fontId="7" fillId="0" borderId="10" xfId="2" applyFont="1" applyBorder="1" applyAlignment="1">
      <alignment horizontal="center"/>
    </xf>
    <xf numFmtId="164" fontId="5" fillId="0" borderId="10" xfId="2" applyNumberFormat="1" applyFont="1" applyBorder="1"/>
    <xf numFmtId="0" fontId="7" fillId="0" borderId="13" xfId="2" applyFont="1" applyBorder="1" applyAlignment="1">
      <alignment horizontal="center" vertical="center" wrapText="1"/>
    </xf>
    <xf numFmtId="4" fontId="7" fillId="0" borderId="13" xfId="2" applyNumberFormat="1" applyFont="1" applyBorder="1"/>
    <xf numFmtId="0" fontId="23" fillId="0" borderId="0" xfId="2" applyFont="1"/>
    <xf numFmtId="166" fontId="16" fillId="3" borderId="10" xfId="2" applyNumberFormat="1" applyFont="1" applyFill="1" applyBorder="1" applyAlignment="1">
      <alignment horizontal="center" vertical="center" wrapText="1"/>
    </xf>
    <xf numFmtId="166" fontId="18" fillId="0" borderId="10" xfId="2" applyNumberFormat="1" applyFont="1" applyBorder="1" applyAlignment="1">
      <alignment horizontal="right" vertical="center"/>
    </xf>
    <xf numFmtId="0" fontId="18" fillId="0" borderId="0" xfId="2" applyFont="1" applyAlignment="1">
      <alignment horizontal="center" vertical="center"/>
    </xf>
    <xf numFmtId="0" fontId="18" fillId="0" borderId="10" xfId="2" applyFont="1" applyBorder="1" applyAlignment="1">
      <alignment vertical="center"/>
    </xf>
    <xf numFmtId="166" fontId="16" fillId="0" borderId="10" xfId="2" applyNumberFormat="1" applyFont="1" applyBorder="1" applyAlignment="1">
      <alignment horizontal="right" vertical="center"/>
    </xf>
    <xf numFmtId="166" fontId="18" fillId="0" borderId="10" xfId="3" applyFont="1" applyFill="1" applyBorder="1" applyAlignment="1" applyProtection="1">
      <alignment horizontal="right" vertical="center"/>
    </xf>
    <xf numFmtId="0" fontId="18" fillId="6" borderId="10" xfId="2" applyFont="1" applyFill="1" applyBorder="1" applyAlignment="1">
      <alignment horizontal="right" vertical="center"/>
    </xf>
    <xf numFmtId="166" fontId="18" fillId="6" borderId="10" xfId="2" applyNumberFormat="1" applyFont="1" applyFill="1" applyBorder="1" applyAlignment="1">
      <alignment horizontal="right" vertical="center"/>
    </xf>
    <xf numFmtId="166" fontId="18" fillId="6" borderId="10" xfId="3" applyFont="1" applyFill="1" applyBorder="1" applyAlignment="1" applyProtection="1">
      <alignment horizontal="right" vertical="center"/>
    </xf>
    <xf numFmtId="0" fontId="7" fillId="0" borderId="0" xfId="2" applyFont="1" applyAlignment="1">
      <alignment vertical="center"/>
    </xf>
    <xf numFmtId="0" fontId="18" fillId="0" borderId="13" xfId="2" applyFont="1" applyBorder="1" applyAlignment="1">
      <alignment horizontal="center" vertical="center" wrapText="1"/>
    </xf>
    <xf numFmtId="166" fontId="16" fillId="3" borderId="13" xfId="2" applyNumberFormat="1" applyFont="1" applyFill="1" applyBorder="1" applyAlignment="1">
      <alignment horizontal="center" vertical="center" wrapText="1"/>
    </xf>
    <xf numFmtId="0" fontId="7" fillId="27" borderId="10" xfId="2" applyFont="1" applyFill="1" applyBorder="1" applyAlignment="1">
      <alignment horizontal="center"/>
    </xf>
    <xf numFmtId="164" fontId="5" fillId="27" borderId="10" xfId="2" applyNumberFormat="1" applyFont="1" applyFill="1" applyBorder="1"/>
    <xf numFmtId="4" fontId="18" fillId="0" borderId="0" xfId="2" applyNumberFormat="1" applyFont="1"/>
    <xf numFmtId="49" fontId="57" fillId="0" borderId="0" xfId="0" applyNumberFormat="1" applyFont="1"/>
    <xf numFmtId="43" fontId="16" fillId="0" borderId="0" xfId="8" applyFont="1" applyBorder="1" applyAlignment="1"/>
    <xf numFmtId="0" fontId="16" fillId="0" borderId="0" xfId="2" applyFont="1" applyAlignment="1">
      <alignment horizontal="center" wrapText="1"/>
    </xf>
    <xf numFmtId="0" fontId="16" fillId="0" borderId="28" xfId="2" applyFont="1" applyBorder="1"/>
    <xf numFmtId="3" fontId="16" fillId="0" borderId="28" xfId="2" applyNumberFormat="1" applyFont="1" applyBorder="1"/>
    <xf numFmtId="0" fontId="16" fillId="0" borderId="10" xfId="2" applyFont="1" applyBorder="1" applyAlignment="1">
      <alignment wrapText="1"/>
    </xf>
    <xf numFmtId="43" fontId="16" fillId="0" borderId="10" xfId="2" applyNumberFormat="1" applyFont="1" applyBorder="1"/>
    <xf numFmtId="0" fontId="24" fillId="0" borderId="10" xfId="2" applyFont="1" applyBorder="1" applyAlignment="1">
      <alignment horizontal="center"/>
    </xf>
    <xf numFmtId="164" fontId="18" fillId="0" borderId="0" xfId="2" applyNumberFormat="1" applyFont="1"/>
    <xf numFmtId="0" fontId="16" fillId="0" borderId="112" xfId="2" applyFont="1" applyBorder="1" applyAlignment="1">
      <alignment horizontal="center" vertical="center" wrapText="1"/>
    </xf>
    <xf numFmtId="0" fontId="16" fillId="0" borderId="56" xfId="2" applyFont="1" applyBorder="1" applyAlignment="1">
      <alignment horizontal="center" vertical="center" wrapText="1"/>
    </xf>
    <xf numFmtId="0" fontId="24" fillId="0" borderId="0" xfId="1" applyFont="1" applyAlignment="1">
      <alignment horizontal="center" wrapText="1"/>
    </xf>
    <xf numFmtId="4" fontId="18" fillId="0" borderId="0" xfId="2" applyNumberFormat="1" applyFont="1" applyAlignment="1">
      <alignment horizontal="center" wrapText="1"/>
    </xf>
    <xf numFmtId="4" fontId="16" fillId="0" borderId="0" xfId="2" applyNumberFormat="1" applyFont="1" applyAlignment="1">
      <alignment horizontal="center" wrapText="1"/>
    </xf>
    <xf numFmtId="1" fontId="16" fillId="0" borderId="13" xfId="2" applyNumberFormat="1" applyFont="1" applyBorder="1" applyAlignment="1">
      <alignment horizontal="center" vertical="center" wrapText="1"/>
    </xf>
    <xf numFmtId="1" fontId="16" fillId="13" borderId="13" xfId="2" applyNumberFormat="1" applyFont="1" applyFill="1" applyBorder="1" applyAlignment="1">
      <alignment horizontal="center" vertical="center" wrapText="1"/>
    </xf>
    <xf numFmtId="0" fontId="16" fillId="12" borderId="13" xfId="2" applyFont="1" applyFill="1" applyBorder="1" applyAlignment="1">
      <alignment horizontal="center" vertical="center" wrapText="1"/>
    </xf>
    <xf numFmtId="0" fontId="16" fillId="7" borderId="13" xfId="2" applyFont="1" applyFill="1" applyBorder="1" applyAlignment="1">
      <alignment horizontal="center" vertical="center" wrapText="1"/>
    </xf>
    <xf numFmtId="0" fontId="16" fillId="7" borderId="19" xfId="2" applyFont="1" applyFill="1" applyBorder="1" applyAlignment="1">
      <alignment horizontal="center" vertical="center" wrapText="1"/>
    </xf>
    <xf numFmtId="0" fontId="16" fillId="0" borderId="13" xfId="2" applyFont="1" applyBorder="1" applyAlignment="1" applyProtection="1">
      <alignment horizontal="center" vertical="center" wrapText="1"/>
      <protection locked="0"/>
    </xf>
    <xf numFmtId="1" fontId="18" fillId="0" borderId="10" xfId="2" applyNumberFormat="1" applyFont="1" applyBorder="1" applyAlignment="1">
      <alignment horizontal="center" vertical="center" wrapText="1"/>
    </xf>
    <xf numFmtId="4" fontId="16" fillId="0" borderId="10" xfId="2" applyNumberFormat="1" applyFont="1" applyBorder="1" applyAlignment="1">
      <alignment vertical="center" wrapText="1"/>
    </xf>
    <xf numFmtId="0" fontId="16" fillId="9" borderId="10" xfId="2" applyFont="1" applyFill="1" applyBorder="1" applyAlignment="1" applyProtection="1">
      <alignment horizontal="center" vertical="center"/>
      <protection locked="0"/>
    </xf>
    <xf numFmtId="1" fontId="18" fillId="5" borderId="10" xfId="2" applyNumberFormat="1" applyFont="1" applyFill="1" applyBorder="1" applyAlignment="1">
      <alignment horizontal="center" vertical="center" wrapText="1"/>
    </xf>
    <xf numFmtId="0" fontId="61" fillId="0" borderId="0" xfId="2" applyFont="1" applyAlignment="1" applyProtection="1">
      <alignment vertical="center"/>
      <protection locked="0"/>
    </xf>
    <xf numFmtId="1" fontId="16" fillId="24" borderId="10" xfId="2" applyNumberFormat="1" applyFont="1" applyFill="1" applyBorder="1" applyAlignment="1">
      <alignment horizontal="center" vertical="center" wrapText="1"/>
    </xf>
    <xf numFmtId="0" fontId="16" fillId="0" borderId="10" xfId="2" applyFont="1" applyBorder="1" applyAlignment="1" applyProtection="1">
      <alignment horizontal="center" vertical="center" wrapText="1"/>
      <protection locked="0"/>
    </xf>
    <xf numFmtId="1" fontId="18" fillId="19" borderId="10" xfId="2" applyNumberFormat="1" applyFont="1" applyFill="1" applyBorder="1" applyAlignment="1">
      <alignment horizontal="center" vertical="center" wrapText="1"/>
    </xf>
    <xf numFmtId="0" fontId="61" fillId="0" borderId="10" xfId="2" applyFont="1" applyBorder="1" applyAlignment="1" applyProtection="1">
      <alignment vertical="center"/>
      <protection locked="0"/>
    </xf>
    <xf numFmtId="1" fontId="18" fillId="25" borderId="10" xfId="2" applyNumberFormat="1" applyFont="1" applyFill="1" applyBorder="1" applyAlignment="1">
      <alignment horizontal="center" vertical="center" wrapText="1"/>
    </xf>
    <xf numFmtId="4" fontId="18" fillId="0" borderId="10" xfId="3" applyNumberFormat="1" applyFont="1" applyFill="1" applyBorder="1" applyAlignment="1" applyProtection="1"/>
    <xf numFmtId="4" fontId="25" fillId="0" borderId="10" xfId="3" applyNumberFormat="1" applyFont="1" applyBorder="1" applyAlignment="1">
      <alignment horizontal="center" vertical="center"/>
    </xf>
    <xf numFmtId="4" fontId="25" fillId="0" borderId="10" xfId="1" applyNumberFormat="1" applyFont="1" applyBorder="1" applyAlignment="1">
      <alignment horizontal="center"/>
    </xf>
    <xf numFmtId="1" fontId="16" fillId="0" borderId="13" xfId="2" applyNumberFormat="1" applyFont="1" applyBorder="1" applyAlignment="1">
      <alignment horizontal="center" vertical="center"/>
    </xf>
    <xf numFmtId="1" fontId="16" fillId="0" borderId="19" xfId="2" applyNumberFormat="1" applyFont="1" applyBorder="1" applyAlignment="1">
      <alignment horizontal="center" vertical="center"/>
    </xf>
    <xf numFmtId="4" fontId="16" fillId="0" borderId="13" xfId="2" applyNumberFormat="1" applyFont="1" applyBorder="1" applyAlignment="1">
      <alignment horizontal="center" vertical="center"/>
    </xf>
    <xf numFmtId="1" fontId="16" fillId="11" borderId="0" xfId="2" applyNumberFormat="1" applyFont="1" applyFill="1" applyAlignment="1">
      <alignment horizontal="center"/>
    </xf>
    <xf numFmtId="1" fontId="16" fillId="11" borderId="19" xfId="2" applyNumberFormat="1" applyFont="1" applyFill="1" applyBorder="1" applyAlignment="1">
      <alignment horizontal="center"/>
    </xf>
    <xf numFmtId="4" fontId="16" fillId="11" borderId="13" xfId="2" applyNumberFormat="1" applyFont="1" applyFill="1" applyBorder="1" applyAlignment="1">
      <alignment horizontal="center"/>
    </xf>
    <xf numFmtId="0" fontId="25" fillId="0" borderId="0" xfId="1" applyFont="1" applyAlignment="1">
      <alignment horizontal="center"/>
    </xf>
    <xf numFmtId="0" fontId="26" fillId="0" borderId="11" xfId="2" applyFont="1" applyBorder="1" applyAlignment="1">
      <alignment horizontal="center" vertical="center" wrapText="1"/>
    </xf>
    <xf numFmtId="1" fontId="24" fillId="0" borderId="10" xfId="1" applyNumberFormat="1" applyFont="1" applyBorder="1" applyAlignment="1">
      <alignment horizontal="center" vertical="center" wrapText="1"/>
    </xf>
    <xf numFmtId="4" fontId="24" fillId="0" borderId="10" xfId="1" applyNumberFormat="1" applyFont="1" applyBorder="1" applyAlignment="1">
      <alignment horizontal="center" vertical="center" wrapText="1"/>
    </xf>
    <xf numFmtId="1" fontId="24" fillId="0" borderId="13" xfId="1" applyNumberFormat="1" applyFont="1" applyBorder="1" applyAlignment="1">
      <alignment horizontal="center" vertical="center" wrapText="1"/>
    </xf>
    <xf numFmtId="4" fontId="24" fillId="0" borderId="13" xfId="1" applyNumberFormat="1" applyFont="1" applyBorder="1" applyAlignment="1">
      <alignment horizontal="center" vertical="center" wrapText="1"/>
    </xf>
    <xf numFmtId="0" fontId="18" fillId="0" borderId="29" xfId="2" applyFont="1" applyBorder="1"/>
    <xf numFmtId="0" fontId="18" fillId="0" borderId="28" xfId="2" applyFont="1" applyBorder="1"/>
    <xf numFmtId="0" fontId="18" fillId="0" borderId="20" xfId="2" applyFont="1" applyBorder="1"/>
    <xf numFmtId="0" fontId="18" fillId="0" borderId="0" xfId="2" applyFont="1" applyAlignment="1">
      <alignment wrapText="1"/>
    </xf>
    <xf numFmtId="0" fontId="25" fillId="0" borderId="0" xfId="1" applyFont="1"/>
    <xf numFmtId="0" fontId="16" fillId="12" borderId="10" xfId="2" applyFont="1" applyFill="1" applyBorder="1" applyAlignment="1">
      <alignment horizontal="center" vertical="center" wrapText="1"/>
    </xf>
    <xf numFmtId="0" fontId="16" fillId="7" borderId="42" xfId="2" applyFont="1" applyFill="1" applyBorder="1" applyAlignment="1">
      <alignment horizontal="center" vertical="center" wrapText="1"/>
    </xf>
    <xf numFmtId="0" fontId="7" fillId="0" borderId="19" xfId="2" applyFont="1" applyBorder="1" applyAlignment="1">
      <alignment horizontal="center"/>
    </xf>
    <xf numFmtId="0" fontId="16" fillId="20" borderId="10" xfId="2" applyFont="1" applyFill="1" applyBorder="1"/>
    <xf numFmtId="0" fontId="18" fillId="20" borderId="10" xfId="2" applyFont="1" applyFill="1" applyBorder="1"/>
    <xf numFmtId="43" fontId="16" fillId="20" borderId="10" xfId="2" applyNumberFormat="1" applyFont="1" applyFill="1" applyBorder="1"/>
    <xf numFmtId="43" fontId="16" fillId="20" borderId="10" xfId="8" applyFont="1" applyFill="1" applyBorder="1" applyAlignment="1"/>
    <xf numFmtId="0" fontId="16" fillId="20" borderId="10" xfId="2" applyFont="1" applyFill="1" applyBorder="1" applyAlignment="1">
      <alignment wrapText="1"/>
    </xf>
    <xf numFmtId="166" fontId="18" fillId="9" borderId="10" xfId="3" applyFont="1" applyFill="1" applyBorder="1" applyAlignment="1" applyProtection="1">
      <alignment horizontal="right" vertical="center"/>
    </xf>
    <xf numFmtId="0" fontId="18" fillId="9" borderId="10" xfId="2" applyFont="1" applyFill="1" applyBorder="1" applyAlignment="1">
      <alignment horizontal="center"/>
    </xf>
    <xf numFmtId="0" fontId="18" fillId="17" borderId="10" xfId="2" applyFont="1" applyFill="1" applyBorder="1" applyAlignment="1">
      <alignment horizontal="center" vertical="center" wrapText="1"/>
    </xf>
    <xf numFmtId="0" fontId="18" fillId="9" borderId="10" xfId="2" applyFont="1" applyFill="1" applyBorder="1" applyAlignment="1">
      <alignment horizontal="center" vertical="center" wrapText="1"/>
    </xf>
    <xf numFmtId="1" fontId="18" fillId="9" borderId="10" xfId="2" applyNumberFormat="1" applyFont="1" applyFill="1" applyBorder="1" applyAlignment="1">
      <alignment horizontal="center"/>
    </xf>
    <xf numFmtId="1" fontId="18" fillId="28" borderId="10" xfId="2" applyNumberFormat="1" applyFont="1" applyFill="1" applyBorder="1" applyAlignment="1">
      <alignment horizontal="center"/>
    </xf>
    <xf numFmtId="3" fontId="18" fillId="9" borderId="10" xfId="2" applyNumberFormat="1" applyFont="1" applyFill="1" applyBorder="1" applyAlignment="1">
      <alignment horizontal="center"/>
    </xf>
    <xf numFmtId="3" fontId="18" fillId="28" borderId="10" xfId="3" applyNumberFormat="1" applyFont="1" applyFill="1" applyBorder="1" applyAlignment="1" applyProtection="1">
      <alignment horizontal="center"/>
    </xf>
    <xf numFmtId="3" fontId="16" fillId="9" borderId="13" xfId="2" applyNumberFormat="1" applyFont="1" applyFill="1" applyBorder="1" applyAlignment="1">
      <alignment horizontal="center"/>
    </xf>
    <xf numFmtId="0" fontId="18" fillId="9" borderId="0" xfId="2" applyFont="1" applyFill="1" applyAlignment="1">
      <alignment vertical="center"/>
    </xf>
    <xf numFmtId="164" fontId="13" fillId="0" borderId="0" xfId="1" applyNumberFormat="1" applyFont="1"/>
    <xf numFmtId="0" fontId="63" fillId="0" borderId="10" xfId="0" applyFont="1" applyBorder="1" applyAlignment="1">
      <alignment wrapText="1"/>
    </xf>
    <xf numFmtId="44" fontId="13" fillId="0" borderId="0" xfId="1" applyNumberFormat="1" applyFont="1"/>
    <xf numFmtId="0" fontId="25" fillId="0" borderId="28" xfId="2" applyFont="1" applyBorder="1"/>
    <xf numFmtId="1" fontId="18" fillId="0" borderId="10" xfId="2" applyNumberFormat="1" applyFont="1" applyFill="1" applyBorder="1" applyAlignment="1">
      <alignment horizontal="center" vertical="center" wrapText="1"/>
    </xf>
    <xf numFmtId="0" fontId="40" fillId="0" borderId="64" xfId="1" applyFont="1" applyFill="1" applyBorder="1" applyAlignment="1" applyProtection="1">
      <alignment horizontal="center" vertical="center"/>
      <protection locked="0"/>
    </xf>
    <xf numFmtId="1" fontId="18" fillId="9" borderId="10" xfId="2" applyNumberFormat="1" applyFont="1" applyFill="1" applyBorder="1" applyAlignment="1">
      <alignment horizontal="center" vertical="center" wrapText="1"/>
    </xf>
    <xf numFmtId="0" fontId="24" fillId="9" borderId="1" xfId="1" applyFont="1" applyFill="1" applyBorder="1" applyAlignment="1">
      <alignment vertical="center"/>
    </xf>
    <xf numFmtId="0" fontId="24" fillId="9" borderId="2" xfId="1" applyFont="1" applyFill="1" applyBorder="1" applyAlignment="1">
      <alignment vertical="center"/>
    </xf>
    <xf numFmtId="0" fontId="25" fillId="9" borderId="2" xfId="1" applyFont="1" applyFill="1" applyBorder="1" applyAlignment="1"/>
    <xf numFmtId="0" fontId="18" fillId="9" borderId="3" xfId="2" applyFont="1" applyFill="1" applyBorder="1" applyAlignment="1"/>
    <xf numFmtId="0" fontId="18" fillId="0" borderId="115" xfId="2" applyFont="1" applyBorder="1"/>
    <xf numFmtId="0" fontId="66" fillId="9" borderId="1" xfId="1" applyFont="1" applyFill="1" applyBorder="1" applyAlignment="1">
      <alignment vertical="center"/>
    </xf>
    <xf numFmtId="0" fontId="66" fillId="9" borderId="2" xfId="1" applyFont="1" applyFill="1" applyBorder="1" applyAlignment="1">
      <alignment vertical="center"/>
    </xf>
    <xf numFmtId="0" fontId="67" fillId="9" borderId="2" xfId="1" applyFont="1" applyFill="1" applyBorder="1" applyAlignment="1"/>
    <xf numFmtId="0" fontId="68" fillId="9" borderId="2" xfId="2" applyFont="1" applyFill="1" applyBorder="1" applyAlignment="1">
      <alignment horizontal="center"/>
    </xf>
    <xf numFmtId="0" fontId="68" fillId="9" borderId="3" xfId="2" applyFont="1" applyFill="1" applyBorder="1" applyAlignment="1"/>
    <xf numFmtId="0" fontId="67" fillId="9" borderId="0" xfId="1" applyFont="1" applyFill="1" applyAlignment="1">
      <alignment wrapText="1"/>
    </xf>
    <xf numFmtId="0" fontId="68" fillId="9" borderId="0" xfId="2" applyFont="1" applyFill="1" applyAlignment="1">
      <alignment horizontal="center"/>
    </xf>
    <xf numFmtId="0" fontId="68" fillId="9" borderId="5" xfId="2" applyFont="1" applyFill="1" applyBorder="1"/>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5" fillId="0" borderId="4" xfId="2" applyFont="1" applyBorder="1" applyAlignment="1">
      <alignment horizontal="center" vertical="center"/>
    </xf>
    <xf numFmtId="0" fontId="17" fillId="0" borderId="0" xfId="2" applyFont="1" applyAlignment="1">
      <alignment horizontal="center" vertic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6" fillId="0" borderId="10" xfId="2" applyFont="1" applyBorder="1" applyAlignment="1">
      <alignment horizontal="center" vertical="center" textRotation="90" wrapText="1"/>
    </xf>
    <xf numFmtId="0" fontId="16" fillId="0" borderId="11" xfId="2" applyFont="1" applyBorder="1" applyAlignment="1">
      <alignment horizontal="center" vertical="center" textRotation="90" wrapText="1"/>
    </xf>
    <xf numFmtId="0" fontId="16" fillId="0" borderId="12" xfId="2" applyFont="1" applyBorder="1" applyAlignment="1">
      <alignment horizontal="center" vertical="center" textRotation="90" wrapText="1"/>
    </xf>
    <xf numFmtId="0" fontId="16" fillId="0" borderId="13" xfId="2" applyFont="1" applyBorder="1" applyAlignment="1">
      <alignment horizontal="center" vertical="center" textRotation="90" wrapText="1"/>
    </xf>
    <xf numFmtId="0" fontId="24" fillId="0" borderId="10" xfId="1" applyFont="1" applyBorder="1" applyAlignment="1">
      <alignment horizontal="left" vertical="center" wrapText="1"/>
    </xf>
    <xf numFmtId="0" fontId="16" fillId="0" borderId="9" xfId="2" applyFont="1" applyBorder="1" applyAlignment="1">
      <alignment horizontal="center"/>
    </xf>
    <xf numFmtId="3" fontId="3" fillId="0" borderId="42" xfId="1" applyNumberFormat="1" applyFont="1" applyBorder="1" applyAlignment="1">
      <alignment horizontal="center" vertical="center" wrapText="1"/>
    </xf>
    <xf numFmtId="0" fontId="3" fillId="0" borderId="28"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10" xfId="1" applyFont="1" applyBorder="1" applyAlignment="1">
      <alignment horizontal="center" vertical="center" wrapText="1"/>
    </xf>
    <xf numFmtId="0" fontId="29" fillId="0" borderId="0" xfId="2" applyFont="1" applyAlignment="1">
      <alignment horizontal="left" vertical="center" wrapText="1"/>
    </xf>
    <xf numFmtId="0" fontId="18" fillId="0" borderId="10" xfId="2" applyFont="1" applyBorder="1" applyAlignment="1">
      <alignment horizontal="left" vertical="center" wrapText="1"/>
    </xf>
    <xf numFmtId="0" fontId="16" fillId="0" borderId="42" xfId="2" applyFont="1" applyBorder="1" applyAlignment="1">
      <alignment horizontal="center" vertical="center"/>
    </xf>
    <xf numFmtId="0" fontId="16" fillId="0" borderId="28" xfId="2" applyFont="1" applyBorder="1" applyAlignment="1">
      <alignment horizontal="center" vertical="center"/>
    </xf>
    <xf numFmtId="0" fontId="16" fillId="0" borderId="39" xfId="2" applyFont="1" applyBorder="1" applyAlignment="1">
      <alignment horizontal="center" vertical="center"/>
    </xf>
    <xf numFmtId="0" fontId="24" fillId="9" borderId="4" xfId="1" applyFont="1" applyFill="1" applyBorder="1" applyAlignment="1">
      <alignment horizontal="left" vertical="center" wrapText="1"/>
    </xf>
    <xf numFmtId="0" fontId="24" fillId="9" borderId="0" xfId="1" applyFont="1" applyFill="1" applyAlignment="1">
      <alignment horizontal="left" vertical="center" wrapText="1"/>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42" xfId="2" applyFont="1" applyBorder="1" applyAlignment="1">
      <alignment horizontal="center" wrapText="1"/>
    </xf>
    <xf numFmtId="0" fontId="16" fillId="0" borderId="28" xfId="2" applyFont="1" applyBorder="1" applyAlignment="1">
      <alignment horizontal="center" wrapText="1"/>
    </xf>
    <xf numFmtId="0" fontId="16" fillId="0" borderId="39" xfId="2" applyFont="1" applyBorder="1" applyAlignment="1">
      <alignment horizontal="center" wrapText="1"/>
    </xf>
    <xf numFmtId="0" fontId="16" fillId="0" borderId="10" xfId="2" applyFont="1" applyBorder="1" applyAlignment="1">
      <alignment horizontal="left" wrapText="1"/>
    </xf>
    <xf numFmtId="0" fontId="16" fillId="0" borderId="0" xfId="2" applyFont="1" applyAlignment="1">
      <alignment horizontal="center" wrapText="1"/>
    </xf>
    <xf numFmtId="0" fontId="16" fillId="0" borderId="10" xfId="2" applyFont="1" applyBorder="1" applyAlignment="1">
      <alignment horizontal="center" wrapText="1"/>
    </xf>
    <xf numFmtId="0" fontId="16" fillId="0" borderId="42" xfId="2" applyFont="1" applyBorder="1" applyAlignment="1">
      <alignment horizontal="center"/>
    </xf>
    <xf numFmtId="0" fontId="16" fillId="0" borderId="28" xfId="2" applyFont="1" applyBorder="1" applyAlignment="1">
      <alignment horizontal="center"/>
    </xf>
    <xf numFmtId="0" fontId="16" fillId="0" borderId="39" xfId="2" applyFont="1" applyBorder="1" applyAlignment="1">
      <alignment horizontal="center"/>
    </xf>
    <xf numFmtId="0" fontId="16" fillId="15" borderId="10" xfId="2" applyFont="1" applyFill="1" applyBorder="1" applyAlignment="1">
      <alignment horizontal="left" wrapText="1"/>
    </xf>
    <xf numFmtId="0" fontId="24" fillId="9" borderId="6" xfId="1" applyFont="1" applyFill="1" applyBorder="1" applyAlignment="1">
      <alignment horizontal="left" vertical="center" wrapText="1"/>
    </xf>
    <xf numFmtId="0" fontId="24" fillId="9" borderId="7" xfId="1" applyFont="1" applyFill="1" applyBorder="1" applyAlignment="1">
      <alignment horizontal="left" vertical="center" wrapText="1"/>
    </xf>
    <xf numFmtId="0" fontId="24" fillId="9" borderId="8" xfId="1" applyFont="1" applyFill="1" applyBorder="1" applyAlignment="1">
      <alignment horizontal="left" vertical="center" wrapText="1"/>
    </xf>
    <xf numFmtId="0" fontId="16" fillId="15" borderId="10" xfId="2" applyFont="1" applyFill="1" applyBorder="1" applyAlignment="1">
      <alignment horizontal="center" wrapText="1"/>
    </xf>
    <xf numFmtId="0" fontId="16" fillId="0" borderId="10" xfId="2" applyFont="1" applyBorder="1" applyAlignment="1">
      <alignment horizontal="center" vertical="center"/>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36" fillId="0" borderId="1" xfId="2" applyFont="1" applyBorder="1" applyAlignment="1">
      <alignment horizontal="center" vertical="center" wrapText="1"/>
    </xf>
    <xf numFmtId="0" fontId="36" fillId="0" borderId="2" xfId="2" applyFont="1" applyBorder="1" applyAlignment="1">
      <alignment horizontal="center" vertical="center" wrapText="1"/>
    </xf>
    <xf numFmtId="0" fontId="36" fillId="0" borderId="3" xfId="2" applyFont="1" applyBorder="1" applyAlignment="1">
      <alignment horizontal="center" vertical="center" wrapText="1"/>
    </xf>
    <xf numFmtId="0" fontId="17" fillId="0" borderId="9" xfId="2" applyFont="1" applyBorder="1" applyAlignment="1">
      <alignment horizontal="center" vertical="center" wrapText="1"/>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14" xfId="2" applyFont="1" applyBorder="1" applyAlignment="1">
      <alignment horizontal="center" vertical="center"/>
    </xf>
    <xf numFmtId="0" fontId="16" fillId="0" borderId="15" xfId="2" applyFont="1" applyBorder="1" applyAlignment="1">
      <alignment horizontal="center" vertical="center"/>
    </xf>
    <xf numFmtId="0" fontId="18" fillId="9" borderId="10" xfId="2" applyFont="1" applyFill="1" applyBorder="1" applyAlignment="1">
      <alignment horizontal="left" vertical="center" wrapText="1"/>
    </xf>
    <xf numFmtId="0" fontId="25" fillId="0" borderId="10" xfId="2" applyFont="1" applyBorder="1" applyAlignment="1">
      <alignment horizontal="left" vertical="center" wrapText="1"/>
    </xf>
    <xf numFmtId="0" fontId="25" fillId="9" borderId="42" xfId="2" applyFont="1" applyFill="1" applyBorder="1" applyAlignment="1">
      <alignment horizontal="left" vertical="center" wrapText="1"/>
    </xf>
    <xf numFmtId="0" fontId="25" fillId="9" borderId="28" xfId="2" applyFont="1" applyFill="1" applyBorder="1" applyAlignment="1">
      <alignment horizontal="left" vertical="center" wrapText="1"/>
    </xf>
    <xf numFmtId="0" fontId="25" fillId="9" borderId="39" xfId="2" applyFont="1" applyFill="1" applyBorder="1" applyAlignment="1">
      <alignment horizontal="left" vertical="center" wrapText="1"/>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66" fillId="9" borderId="4" xfId="1" applyFont="1" applyFill="1" applyBorder="1" applyAlignment="1">
      <alignment horizontal="left" vertical="center" wrapText="1"/>
    </xf>
    <xf numFmtId="0" fontId="66" fillId="9" borderId="0" xfId="1" applyFont="1" applyFill="1" applyAlignment="1">
      <alignment horizontal="left" vertical="center" wrapText="1"/>
    </xf>
    <xf numFmtId="0" fontId="7" fillId="0" borderId="42" xfId="2" applyFont="1" applyBorder="1" applyAlignment="1">
      <alignment horizontal="center" vertical="center"/>
    </xf>
    <xf numFmtId="0" fontId="7" fillId="0" borderId="28" xfId="2" applyFont="1" applyBorder="1" applyAlignment="1">
      <alignment horizontal="center" vertical="center"/>
    </xf>
    <xf numFmtId="0" fontId="7" fillId="0" borderId="39" xfId="2" applyFont="1" applyBorder="1" applyAlignment="1">
      <alignment horizontal="center" vertical="center"/>
    </xf>
    <xf numFmtId="0" fontId="65" fillId="0" borderId="6" xfId="2" applyFont="1" applyBorder="1" applyAlignment="1">
      <alignment horizontal="center"/>
    </xf>
    <xf numFmtId="0" fontId="65" fillId="0" borderId="7" xfId="2" applyFont="1" applyBorder="1" applyAlignment="1">
      <alignment horizontal="center"/>
    </xf>
    <xf numFmtId="0" fontId="65" fillId="0" borderId="8" xfId="2" applyFont="1" applyBorder="1" applyAlignment="1">
      <alignment horizontal="center"/>
    </xf>
    <xf numFmtId="0" fontId="66" fillId="9" borderId="6" xfId="1" applyFont="1" applyFill="1" applyBorder="1" applyAlignment="1">
      <alignment horizontal="left" vertical="center" wrapText="1"/>
    </xf>
    <xf numFmtId="0" fontId="66" fillId="9" borderId="7" xfId="1" applyFont="1" applyFill="1" applyBorder="1" applyAlignment="1">
      <alignment horizontal="left" vertical="center" wrapText="1"/>
    </xf>
    <xf numFmtId="0" fontId="65" fillId="0" borderId="0" xfId="2" applyFont="1" applyAlignment="1">
      <alignment horizontal="center" vertical="center"/>
    </xf>
    <xf numFmtId="0" fontId="65" fillId="0" borderId="5" xfId="2" applyFont="1" applyBorder="1" applyAlignment="1">
      <alignment horizontal="center" vertical="center"/>
    </xf>
    <xf numFmtId="0" fontId="65" fillId="0" borderId="6" xfId="2" applyFont="1" applyBorder="1" applyAlignment="1">
      <alignment horizontal="center" vertical="center"/>
    </xf>
    <xf numFmtId="0" fontId="65" fillId="0" borderId="7" xfId="2" applyFont="1" applyBorder="1" applyAlignment="1">
      <alignment horizontal="center" vertical="center"/>
    </xf>
    <xf numFmtId="0" fontId="65" fillId="0" borderId="8" xfId="2" applyFont="1" applyBorder="1" applyAlignment="1">
      <alignment horizontal="center" vertical="center"/>
    </xf>
    <xf numFmtId="0" fontId="16" fillId="0" borderId="54" xfId="2" applyFont="1" applyBorder="1" applyAlignment="1">
      <alignment horizontal="center" vertical="center"/>
    </xf>
    <xf numFmtId="0" fontId="16" fillId="0" borderId="55" xfId="2" applyFont="1" applyBorder="1" applyAlignment="1">
      <alignment horizontal="center" vertical="center"/>
    </xf>
    <xf numFmtId="0" fontId="66" fillId="9" borderId="8" xfId="1" applyFont="1" applyFill="1" applyBorder="1" applyAlignment="1">
      <alignment horizontal="left" vertical="center" wrapText="1"/>
    </xf>
    <xf numFmtId="0" fontId="18" fillId="0" borderId="6"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6" fillId="0" borderId="42" xfId="2" applyFont="1" applyBorder="1" applyAlignment="1">
      <alignment horizontal="left"/>
    </xf>
    <xf numFmtId="0" fontId="16" fillId="0" borderId="28" xfId="2" applyFont="1" applyBorder="1" applyAlignment="1">
      <alignment horizontal="left"/>
    </xf>
    <xf numFmtId="0" fontId="16" fillId="0" borderId="39" xfId="2" applyFont="1" applyBorder="1" applyAlignment="1">
      <alignment horizontal="left"/>
    </xf>
    <xf numFmtId="0" fontId="24" fillId="0" borderId="1" xfId="1" applyFont="1" applyBorder="1" applyAlignment="1">
      <alignment horizontal="left" vertical="center" wrapText="1"/>
    </xf>
    <xf numFmtId="0" fontId="24" fillId="0" borderId="2" xfId="1" applyFont="1" applyBorder="1" applyAlignment="1">
      <alignment horizontal="left" vertical="center" wrapText="1"/>
    </xf>
    <xf numFmtId="0" fontId="24" fillId="0" borderId="4" xfId="1" applyFont="1" applyBorder="1" applyAlignment="1">
      <alignment horizontal="left" vertical="center" wrapText="1"/>
    </xf>
    <xf numFmtId="0" fontId="24" fillId="0" borderId="0" xfId="1" applyFont="1" applyAlignment="1">
      <alignment horizontal="left" vertical="center" wrapText="1"/>
    </xf>
    <xf numFmtId="0" fontId="24" fillId="0" borderId="6" xfId="1" applyFont="1" applyBorder="1" applyAlignment="1">
      <alignment horizontal="left" vertical="center" wrapText="1"/>
    </xf>
    <xf numFmtId="0" fontId="24" fillId="0" borderId="7" xfId="1" applyFont="1" applyBorder="1" applyAlignment="1">
      <alignment horizontal="left" vertical="center" wrapText="1"/>
    </xf>
    <xf numFmtId="0" fontId="17" fillId="0" borderId="4" xfId="2" applyFont="1" applyBorder="1" applyAlignment="1">
      <alignment horizontal="center" vertical="center"/>
    </xf>
    <xf numFmtId="0" fontId="13" fillId="0" borderId="10" xfId="1" applyFont="1" applyBorder="1" applyAlignment="1">
      <alignment horizontal="center" vertical="center" wrapText="1"/>
    </xf>
    <xf numFmtId="0" fontId="6" fillId="0" borderId="10" xfId="2" applyFont="1" applyBorder="1" applyAlignment="1">
      <alignment horizontal="center" vertical="center"/>
    </xf>
    <xf numFmtId="0" fontId="6" fillId="0" borderId="10" xfId="2" applyFont="1" applyBorder="1" applyAlignment="1" applyProtection="1">
      <alignment horizontal="center" vertical="center"/>
      <protection locked="0"/>
    </xf>
    <xf numFmtId="0" fontId="9" fillId="0" borderId="10" xfId="1" applyFont="1" applyBorder="1" applyAlignment="1">
      <alignment horizontal="center"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4" fontId="17" fillId="0" borderId="0" xfId="2" applyNumberFormat="1" applyFont="1" applyAlignment="1">
      <alignment horizontal="center" vertical="center" wrapText="1"/>
    </xf>
    <xf numFmtId="0" fontId="38" fillId="12" borderId="86" xfId="0" applyFont="1" applyFill="1" applyBorder="1" applyAlignment="1">
      <alignment horizontal="center" vertical="center" wrapText="1"/>
    </xf>
    <xf numFmtId="0" fontId="38" fillId="12" borderId="87" xfId="0" applyFont="1" applyFill="1" applyBorder="1" applyAlignment="1">
      <alignment horizontal="center" vertical="center" wrapText="1"/>
    </xf>
    <xf numFmtId="0" fontId="38" fillId="0" borderId="60" xfId="0" applyFont="1" applyBorder="1" applyAlignment="1">
      <alignment horizontal="center" vertical="center" wrapText="1"/>
    </xf>
    <xf numFmtId="0" fontId="38" fillId="0" borderId="61" xfId="0" applyFont="1" applyBorder="1" applyAlignment="1">
      <alignment horizontal="center" vertical="center"/>
    </xf>
    <xf numFmtId="0" fontId="38" fillId="13" borderId="62" xfId="0" applyFont="1" applyFill="1" applyBorder="1" applyAlignment="1">
      <alignment horizontal="center" vertical="center" wrapText="1"/>
    </xf>
    <xf numFmtId="0" fontId="38" fillId="13" borderId="84" xfId="0" applyFont="1" applyFill="1" applyBorder="1" applyAlignment="1">
      <alignment horizontal="center" vertical="center"/>
    </xf>
    <xf numFmtId="0" fontId="44" fillId="0" borderId="10" xfId="0" applyFont="1" applyBorder="1" applyAlignment="1">
      <alignment horizontal="left" vertical="center"/>
    </xf>
    <xf numFmtId="0" fontId="43" fillId="0" borderId="10" xfId="0" applyFont="1" applyBorder="1" applyAlignment="1">
      <alignment horizontal="left" vertical="top" wrapText="1"/>
    </xf>
    <xf numFmtId="4" fontId="17" fillId="0" borderId="24" xfId="2" applyNumberFormat="1" applyFont="1" applyBorder="1" applyAlignment="1">
      <alignment horizontal="center" vertical="center" wrapText="1"/>
    </xf>
    <xf numFmtId="0" fontId="3" fillId="9" borderId="10" xfId="2" applyFont="1" applyFill="1" applyBorder="1" applyAlignment="1" applyProtection="1">
      <alignment horizontal="left" vertical="center" wrapText="1"/>
      <protection locked="0"/>
    </xf>
    <xf numFmtId="0" fontId="7" fillId="7" borderId="10" xfId="2" applyFont="1" applyFill="1" applyBorder="1" applyAlignment="1" applyProtection="1">
      <alignment horizontal="center" vertical="center" wrapText="1"/>
      <protection locked="0"/>
    </xf>
    <xf numFmtId="0" fontId="7" fillId="0" borderId="14" xfId="2" applyFont="1" applyBorder="1" applyAlignment="1" applyProtection="1">
      <alignment horizontal="center" vertical="center" wrapText="1"/>
      <protection locked="0"/>
    </xf>
    <xf numFmtId="0" fontId="7" fillId="0" borderId="16" xfId="2" applyFont="1" applyBorder="1" applyAlignment="1" applyProtection="1">
      <alignment horizontal="center" vertical="center" wrapText="1"/>
      <protection locked="0"/>
    </xf>
    <xf numFmtId="0" fontId="7" fillId="0" borderId="33" xfId="2" applyFont="1" applyBorder="1" applyAlignment="1" applyProtection="1">
      <alignment horizontal="center" vertical="center" wrapText="1"/>
      <protection locked="0"/>
    </xf>
    <xf numFmtId="0" fontId="7" fillId="0" borderId="31" xfId="2" applyFont="1" applyBorder="1" applyAlignment="1" applyProtection="1">
      <alignment horizontal="center" vertical="center" wrapText="1"/>
      <protection locked="0"/>
    </xf>
    <xf numFmtId="0" fontId="7" fillId="3" borderId="33" xfId="2" applyFont="1" applyFill="1" applyBorder="1" applyAlignment="1" applyProtection="1">
      <alignment horizontal="center" vertical="center" wrapText="1"/>
      <protection locked="0"/>
    </xf>
    <xf numFmtId="0" fontId="7" fillId="3" borderId="32" xfId="2" applyFont="1" applyFill="1" applyBorder="1" applyAlignment="1" applyProtection="1">
      <alignment horizontal="center" vertical="center" wrapText="1"/>
      <protection locked="0"/>
    </xf>
    <xf numFmtId="0" fontId="7" fillId="12" borderId="72" xfId="2" applyFont="1" applyFill="1" applyBorder="1" applyAlignment="1" applyProtection="1">
      <alignment horizontal="center" vertical="center" wrapText="1"/>
      <protection locked="0"/>
    </xf>
    <xf numFmtId="0" fontId="7" fillId="12" borderId="51" xfId="2" applyFont="1" applyFill="1" applyBorder="1" applyAlignment="1" applyProtection="1">
      <alignment horizontal="center" vertical="center" wrapText="1"/>
      <protection locked="0"/>
    </xf>
    <xf numFmtId="0" fontId="7" fillId="9" borderId="79" xfId="2" applyFont="1" applyFill="1" applyBorder="1" applyAlignment="1" applyProtection="1">
      <alignment horizontal="center" vertical="center" wrapText="1"/>
      <protection locked="0"/>
    </xf>
    <xf numFmtId="0" fontId="7" fillId="9" borderId="29" xfId="2" applyFont="1" applyFill="1" applyBorder="1" applyAlignment="1" applyProtection="1">
      <alignment horizontal="center" vertical="center" wrapText="1"/>
      <protection locked="0"/>
    </xf>
    <xf numFmtId="0" fontId="7" fillId="9" borderId="80" xfId="2" applyFont="1" applyFill="1" applyBorder="1" applyAlignment="1" applyProtection="1">
      <alignment horizontal="center" vertical="center" wrapText="1"/>
      <protection locked="0"/>
    </xf>
    <xf numFmtId="0" fontId="7" fillId="9" borderId="77" xfId="2" applyFont="1" applyFill="1" applyBorder="1" applyAlignment="1" applyProtection="1">
      <alignment horizontal="center" vertical="center" wrapText="1"/>
      <protection locked="0"/>
    </xf>
    <xf numFmtId="0" fontId="7" fillId="9" borderId="0" xfId="2" applyFont="1" applyFill="1" applyAlignment="1" applyProtection="1">
      <alignment horizontal="center" vertical="center" wrapText="1"/>
      <protection locked="0"/>
    </xf>
    <xf numFmtId="0" fontId="7" fillId="9" borderId="81" xfId="2" applyFont="1" applyFill="1" applyBorder="1" applyAlignment="1" applyProtection="1">
      <alignment horizontal="center" vertical="center" wrapText="1"/>
      <protection locked="0"/>
    </xf>
    <xf numFmtId="0" fontId="7" fillId="7" borderId="39" xfId="2" applyFont="1" applyFill="1" applyBorder="1" applyAlignment="1" applyProtection="1">
      <alignment horizontal="center" vertical="center" wrapText="1"/>
      <protection locked="0"/>
    </xf>
    <xf numFmtId="0" fontId="7" fillId="0" borderId="10" xfId="2" applyFont="1" applyBorder="1" applyAlignment="1" applyProtection="1">
      <alignment horizontal="center" vertical="center" textRotation="90" wrapText="1"/>
      <protection locked="0"/>
    </xf>
    <xf numFmtId="0" fontId="5" fillId="0" borderId="31" xfId="2" applyFont="1" applyBorder="1" applyAlignment="1" applyProtection="1">
      <alignment horizontal="center" vertical="center" wrapText="1"/>
      <protection locked="0"/>
    </xf>
    <xf numFmtId="0" fontId="7" fillId="3" borderId="38" xfId="2" applyFont="1" applyFill="1" applyBorder="1" applyAlignment="1" applyProtection="1">
      <alignment horizontal="center" vertical="center" wrapText="1"/>
      <protection locked="0"/>
    </xf>
    <xf numFmtId="0" fontId="7" fillId="9" borderId="34" xfId="2" applyFont="1" applyFill="1" applyBorder="1" applyAlignment="1" applyProtection="1">
      <alignment horizontal="center" vertical="center" wrapText="1"/>
      <protection locked="0"/>
    </xf>
    <xf numFmtId="0" fontId="7" fillId="9" borderId="35" xfId="2" applyFont="1" applyFill="1" applyBorder="1" applyAlignment="1" applyProtection="1">
      <alignment horizontal="center" vertical="center" wrapText="1"/>
      <protection locked="0"/>
    </xf>
    <xf numFmtId="0" fontId="7" fillId="9" borderId="19" xfId="2" applyFont="1" applyFill="1" applyBorder="1" applyAlignment="1" applyProtection="1">
      <alignment horizontal="center" vertical="center" wrapText="1"/>
      <protection locked="0"/>
    </xf>
    <xf numFmtId="0" fontId="7" fillId="9" borderId="20" xfId="2" applyFont="1" applyFill="1" applyBorder="1" applyAlignment="1" applyProtection="1">
      <alignment horizontal="center" vertical="center" wrapText="1"/>
      <protection locked="0"/>
    </xf>
    <xf numFmtId="0" fontId="7" fillId="0" borderId="44" xfId="2" applyFont="1" applyBorder="1" applyAlignment="1" applyProtection="1">
      <alignment horizontal="center" vertical="center" wrapText="1"/>
      <protection locked="0"/>
    </xf>
    <xf numFmtId="0" fontId="7" fillId="0" borderId="43" xfId="2" applyFont="1" applyBorder="1" applyAlignment="1" applyProtection="1">
      <alignment horizontal="center" vertical="center" wrapText="1"/>
      <protection locked="0"/>
    </xf>
    <xf numFmtId="0" fontId="7" fillId="0" borderId="10" xfId="2" applyFont="1" applyBorder="1" applyAlignment="1" applyProtection="1">
      <alignment horizontal="center" vertical="center" wrapText="1"/>
      <protection locked="0"/>
    </xf>
    <xf numFmtId="0" fontId="52" fillId="0" borderId="42" xfId="2" applyFont="1" applyBorder="1" applyAlignment="1" applyProtection="1">
      <alignment horizontal="center" vertical="center" wrapText="1"/>
      <protection locked="0"/>
    </xf>
    <xf numFmtId="0" fontId="52" fillId="0" borderId="28" xfId="2" applyFont="1" applyBorder="1" applyAlignment="1" applyProtection="1">
      <alignment horizontal="center" vertical="center" wrapText="1"/>
      <protection locked="0"/>
    </xf>
    <xf numFmtId="0" fontId="52" fillId="0" borderId="39" xfId="2" applyFont="1" applyBorder="1" applyAlignment="1" applyProtection="1">
      <alignment horizontal="center" vertical="center" wrapText="1"/>
      <protection locked="0"/>
    </xf>
    <xf numFmtId="4" fontId="65" fillId="0" borderId="24" xfId="2" applyNumberFormat="1" applyFont="1" applyBorder="1" applyAlignment="1">
      <alignment horizontal="center" vertical="center" wrapText="1"/>
    </xf>
    <xf numFmtId="0" fontId="2" fillId="0" borderId="1"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6" xfId="1" applyFont="1" applyBorder="1" applyAlignment="1" applyProtection="1">
      <alignment horizontal="left" vertical="center" wrapText="1"/>
      <protection locked="0"/>
    </xf>
    <xf numFmtId="0" fontId="2" fillId="0" borderId="7" xfId="1" applyFont="1" applyBorder="1" applyAlignment="1" applyProtection="1">
      <alignment horizontal="left" vertical="center" wrapText="1"/>
      <protection locked="0"/>
    </xf>
    <xf numFmtId="0" fontId="2" fillId="0" borderId="8" xfId="1" applyFont="1" applyBorder="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2" fillId="0" borderId="0"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7" fillId="0" borderId="54" xfId="2" applyFont="1" applyBorder="1" applyAlignment="1" applyProtection="1">
      <alignment horizontal="center" vertical="center" wrapText="1"/>
      <protection locked="0"/>
    </xf>
    <xf numFmtId="0" fontId="7" fillId="0" borderId="82" xfId="2" applyFont="1" applyBorder="1" applyAlignment="1" applyProtection="1">
      <alignment horizontal="center" vertical="center" wrapText="1"/>
      <protection locked="0"/>
    </xf>
    <xf numFmtId="0" fontId="7" fillId="0" borderId="13" xfId="2" applyFont="1" applyBorder="1" applyAlignment="1" applyProtection="1">
      <alignment horizontal="center" vertical="center" wrapText="1"/>
      <protection locked="0"/>
    </xf>
    <xf numFmtId="0" fontId="7" fillId="0" borderId="66" xfId="2" applyFont="1" applyBorder="1" applyAlignment="1" applyProtection="1">
      <alignment horizontal="center" vertical="center" wrapText="1"/>
      <protection locked="0"/>
    </xf>
    <xf numFmtId="0" fontId="7" fillId="0" borderId="39" xfId="2" applyFont="1" applyBorder="1" applyAlignment="1" applyProtection="1">
      <alignment horizontal="center" vertical="center" wrapText="1"/>
      <protection locked="0"/>
    </xf>
    <xf numFmtId="0" fontId="3" fillId="9" borderId="42" xfId="2" applyFont="1" applyFill="1" applyBorder="1" applyAlignment="1" applyProtection="1">
      <alignment horizontal="left" vertical="center" wrapText="1"/>
      <protection locked="0"/>
    </xf>
    <xf numFmtId="0" fontId="3" fillId="9" borderId="28" xfId="2" applyFont="1" applyFill="1" applyBorder="1" applyAlignment="1" applyProtection="1">
      <alignment horizontal="left" vertical="center" wrapText="1"/>
      <protection locked="0"/>
    </xf>
    <xf numFmtId="0" fontId="3" fillId="9" borderId="39" xfId="2" applyFont="1" applyFill="1" applyBorder="1" applyAlignment="1" applyProtection="1">
      <alignment horizontal="left" vertical="center" wrapText="1"/>
      <protection locked="0"/>
    </xf>
    <xf numFmtId="0" fontId="24" fillId="0" borderId="42"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39" xfId="1" applyFont="1" applyBorder="1" applyAlignment="1">
      <alignment horizontal="center" vertical="center" wrapText="1"/>
    </xf>
    <xf numFmtId="0" fontId="26" fillId="0" borderId="1" xfId="2" applyFont="1" applyBorder="1" applyAlignment="1">
      <alignment horizontal="center" vertical="center"/>
    </xf>
    <xf numFmtId="0" fontId="26" fillId="0" borderId="2" xfId="2" applyFont="1" applyBorder="1" applyAlignment="1">
      <alignment horizontal="center" vertical="center"/>
    </xf>
    <xf numFmtId="0" fontId="26" fillId="0" borderId="4" xfId="2" applyFont="1" applyBorder="1" applyAlignment="1">
      <alignment horizontal="center" vertical="center"/>
    </xf>
    <xf numFmtId="0" fontId="26" fillId="0" borderId="0" xfId="2" applyFont="1" applyAlignment="1">
      <alignment horizontal="center" vertical="center"/>
    </xf>
    <xf numFmtId="0" fontId="26" fillId="0" borderId="6" xfId="2" applyFont="1" applyBorder="1" applyAlignment="1">
      <alignment horizontal="center" vertical="center"/>
    </xf>
    <xf numFmtId="0" fontId="26" fillId="0" borderId="7" xfId="2" applyFont="1" applyBorder="1" applyAlignment="1">
      <alignment horizontal="center" vertical="center"/>
    </xf>
    <xf numFmtId="4" fontId="16" fillId="0" borderId="113" xfId="2" applyNumberFormat="1" applyFont="1" applyBorder="1" applyAlignment="1">
      <alignment horizontal="center" vertical="center" wrapText="1"/>
    </xf>
    <xf numFmtId="4" fontId="16" fillId="0" borderId="114" xfId="2" applyNumberFormat="1" applyFont="1" applyBorder="1" applyAlignment="1">
      <alignment horizontal="center" vertical="center" wrapText="1"/>
    </xf>
    <xf numFmtId="4" fontId="16" fillId="0" borderId="58" xfId="2" applyNumberFormat="1" applyFont="1" applyBorder="1" applyAlignment="1">
      <alignment horizontal="center" vertical="center" wrapText="1"/>
    </xf>
    <xf numFmtId="4" fontId="16" fillId="0" borderId="59" xfId="2" applyNumberFormat="1" applyFont="1" applyBorder="1" applyAlignment="1">
      <alignment horizontal="center" vertical="center" wrapText="1"/>
    </xf>
    <xf numFmtId="0" fontId="24" fillId="0" borderId="3" xfId="1" applyFont="1" applyBorder="1" applyAlignment="1">
      <alignment horizontal="left" vertical="center" wrapText="1"/>
    </xf>
    <xf numFmtId="0" fontId="24" fillId="0" borderId="0" xfId="1" applyFont="1" applyBorder="1" applyAlignment="1">
      <alignment horizontal="left" vertical="center" wrapText="1"/>
    </xf>
    <xf numFmtId="0" fontId="24" fillId="0" borderId="5" xfId="1" applyFont="1" applyBorder="1" applyAlignment="1">
      <alignment horizontal="left" vertical="center" wrapText="1"/>
    </xf>
    <xf numFmtId="0" fontId="24" fillId="0" borderId="8" xfId="1" applyFont="1" applyBorder="1" applyAlignment="1">
      <alignment horizontal="left" vertical="center" wrapText="1"/>
    </xf>
    <xf numFmtId="0" fontId="25" fillId="0" borderId="10" xfId="1" applyFont="1" applyBorder="1" applyAlignment="1">
      <alignment horizontal="left"/>
    </xf>
    <xf numFmtId="0" fontId="25" fillId="0" borderId="10" xfId="1" applyFont="1" applyBorder="1" applyAlignment="1">
      <alignment horizontal="left" vertical="center"/>
    </xf>
    <xf numFmtId="0" fontId="25" fillId="0" borderId="10" xfId="1" applyFont="1" applyBorder="1" applyAlignment="1">
      <alignment horizontal="left" vertical="center" wrapText="1"/>
    </xf>
    <xf numFmtId="0" fontId="25" fillId="0" borderId="42" xfId="1" applyFont="1" applyBorder="1" applyAlignment="1">
      <alignment horizontal="left" vertical="center" wrapText="1"/>
    </xf>
    <xf numFmtId="0" fontId="25" fillId="0" borderId="28" xfId="1" applyFont="1" applyBorder="1" applyAlignment="1">
      <alignment horizontal="left" vertical="center" wrapText="1"/>
    </xf>
    <xf numFmtId="0" fontId="25" fillId="0" borderId="39" xfId="1" applyFont="1" applyBorder="1" applyAlignment="1">
      <alignment horizontal="left" vertical="center" wrapText="1"/>
    </xf>
    <xf numFmtId="0" fontId="25" fillId="0" borderId="42" xfId="1" applyFont="1" applyBorder="1" applyAlignment="1">
      <alignment horizontal="left" vertical="center"/>
    </xf>
    <xf numFmtId="0" fontId="25" fillId="0" borderId="28" xfId="1" applyFont="1" applyBorder="1" applyAlignment="1">
      <alignment horizontal="left" vertical="center"/>
    </xf>
    <xf numFmtId="0" fontId="25" fillId="0" borderId="39" xfId="1" applyFont="1" applyBorder="1" applyAlignment="1">
      <alignment horizontal="left" vertical="center"/>
    </xf>
    <xf numFmtId="0" fontId="49" fillId="9" borderId="34" xfId="1" applyFont="1" applyFill="1" applyBorder="1" applyAlignment="1">
      <alignment horizontal="center" vertical="center" wrapText="1"/>
    </xf>
    <xf numFmtId="0" fontId="49" fillId="9" borderId="29" xfId="1" applyFont="1" applyFill="1" applyBorder="1" applyAlignment="1">
      <alignment horizontal="center" vertical="center" wrapText="1"/>
    </xf>
    <xf numFmtId="0" fontId="49" fillId="9" borderId="30" xfId="1" applyFont="1" applyFill="1" applyBorder="1" applyAlignment="1">
      <alignment horizontal="center" vertical="center" wrapText="1"/>
    </xf>
    <xf numFmtId="0" fontId="49" fillId="9" borderId="35" xfId="1" applyFont="1" applyFill="1" applyBorder="1" applyAlignment="1">
      <alignment horizontal="center" vertical="center" wrapText="1"/>
    </xf>
    <xf numFmtId="0" fontId="49" fillId="9" borderId="0" xfId="1" applyFont="1" applyFill="1" applyAlignment="1">
      <alignment horizontal="center" vertical="center" wrapText="1"/>
    </xf>
    <xf numFmtId="0" fontId="49" fillId="9" borderId="36" xfId="1" applyFont="1" applyFill="1" applyBorder="1" applyAlignment="1">
      <alignment horizontal="center" vertical="center" wrapText="1"/>
    </xf>
    <xf numFmtId="0" fontId="49" fillId="9" borderId="19" xfId="1" applyFont="1" applyFill="1" applyBorder="1" applyAlignment="1">
      <alignment horizontal="center" vertical="center" wrapText="1"/>
    </xf>
    <xf numFmtId="0" fontId="49" fillId="9" borderId="20" xfId="1" applyFont="1" applyFill="1" applyBorder="1" applyAlignment="1">
      <alignment horizontal="center" vertical="center" wrapText="1"/>
    </xf>
    <xf numFmtId="0" fontId="49" fillId="9" borderId="37" xfId="1" applyFont="1" applyFill="1" applyBorder="1" applyAlignment="1">
      <alignment horizontal="center" vertical="center" wrapText="1"/>
    </xf>
    <xf numFmtId="0" fontId="2" fillId="0" borderId="45" xfId="1" applyFont="1" applyBorder="1" applyAlignment="1">
      <alignment horizontal="left" vertical="center" wrapText="1"/>
    </xf>
    <xf numFmtId="0" fontId="2" fillId="0" borderId="46" xfId="1" applyFont="1" applyBorder="1" applyAlignment="1">
      <alignment horizontal="left" vertical="center" wrapText="1"/>
    </xf>
    <xf numFmtId="0" fontId="2" fillId="0" borderId="47" xfId="1" applyFont="1" applyBorder="1" applyAlignment="1">
      <alignment horizontal="left" vertical="center" wrapText="1"/>
    </xf>
    <xf numFmtId="0" fontId="2" fillId="0" borderId="48" xfId="1" applyFont="1" applyBorder="1" applyAlignment="1">
      <alignment horizontal="left" vertical="center" wrapText="1"/>
    </xf>
    <xf numFmtId="0" fontId="2" fillId="0" borderId="49" xfId="1" applyFont="1" applyBorder="1" applyAlignment="1">
      <alignment horizontal="left" vertical="center" wrapText="1"/>
    </xf>
    <xf numFmtId="0" fontId="2" fillId="0" borderId="50" xfId="1" applyFont="1" applyBorder="1" applyAlignment="1">
      <alignment horizontal="left" vertical="center" wrapText="1"/>
    </xf>
    <xf numFmtId="0" fontId="48" fillId="0" borderId="10" xfId="2" applyFont="1" applyBorder="1" applyAlignment="1">
      <alignment horizontal="center" vertical="center"/>
    </xf>
    <xf numFmtId="0" fontId="7" fillId="0" borderId="33" xfId="2" applyFont="1" applyBorder="1" applyAlignment="1">
      <alignment horizontal="center" vertical="center" textRotation="90" wrapText="1"/>
    </xf>
    <xf numFmtId="0" fontId="5" fillId="0" borderId="32"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52" xfId="2" applyFont="1" applyBorder="1" applyAlignment="1">
      <alignment horizontal="center" vertical="center" wrapText="1"/>
    </xf>
    <xf numFmtId="0" fontId="7" fillId="10" borderId="32" xfId="2" applyFont="1" applyFill="1" applyBorder="1" applyAlignment="1">
      <alignment horizontal="center" vertical="center" wrapText="1"/>
    </xf>
    <xf numFmtId="0" fontId="7" fillId="10" borderId="52" xfId="2" applyFont="1" applyFill="1" applyBorder="1" applyAlignment="1">
      <alignment horizontal="center" vertical="center" wrapText="1"/>
    </xf>
    <xf numFmtId="0" fontId="7" fillId="9" borderId="51" xfId="2" applyFont="1" applyFill="1" applyBorder="1" applyAlignment="1">
      <alignment horizontal="center" vertical="center" wrapText="1"/>
    </xf>
    <xf numFmtId="0" fontId="7" fillId="9" borderId="53" xfId="2" applyFont="1" applyFill="1" applyBorder="1" applyAlignment="1">
      <alignment horizontal="center" vertical="center" wrapText="1"/>
    </xf>
    <xf numFmtId="0" fontId="7" fillId="9" borderId="13" xfId="2" applyFont="1" applyFill="1" applyBorder="1" applyAlignment="1">
      <alignment horizontal="center" vertical="center" wrapText="1"/>
    </xf>
    <xf numFmtId="0" fontId="7" fillId="9" borderId="10" xfId="2" applyFont="1" applyFill="1" applyBorder="1" applyAlignment="1">
      <alignment horizontal="center" vertical="center" wrapText="1"/>
    </xf>
    <xf numFmtId="0" fontId="7" fillId="9" borderId="11" xfId="2" applyFont="1" applyFill="1" applyBorder="1" applyAlignment="1">
      <alignment horizontal="center" vertical="center" wrapText="1"/>
    </xf>
    <xf numFmtId="0" fontId="7" fillId="9" borderId="12" xfId="2" applyFont="1" applyFill="1" applyBorder="1" applyAlignment="1">
      <alignment horizontal="center" vertical="center" wrapText="1"/>
    </xf>
    <xf numFmtId="0" fontId="5" fillId="0" borderId="10"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31" xfId="2" applyFont="1" applyBorder="1" applyAlignment="1">
      <alignment horizontal="center" vertical="center" wrapText="1"/>
    </xf>
    <xf numFmtId="0" fontId="7" fillId="9" borderId="32" xfId="2" applyFont="1" applyFill="1" applyBorder="1" applyAlignment="1">
      <alignment horizontal="center" vertical="center" wrapText="1"/>
    </xf>
    <xf numFmtId="0" fontId="9" fillId="0" borderId="27"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26"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3" xfId="1" applyFont="1" applyBorder="1" applyAlignment="1">
      <alignment horizontal="center" vertical="center" wrapText="1"/>
    </xf>
    <xf numFmtId="166" fontId="3" fillId="0" borderId="25" xfId="3" applyFont="1" applyBorder="1" applyAlignment="1">
      <alignment horizontal="center" vertical="center"/>
    </xf>
    <xf numFmtId="166" fontId="3" fillId="0" borderId="26" xfId="3" applyFont="1" applyBorder="1" applyAlignment="1">
      <alignment horizontal="center" vertical="center"/>
    </xf>
    <xf numFmtId="0" fontId="9" fillId="0" borderId="7" xfId="1" applyFont="1" applyBorder="1" applyAlignment="1">
      <alignment horizontal="center" vertical="center" wrapText="1"/>
    </xf>
    <xf numFmtId="0" fontId="13" fillId="0" borderId="6" xfId="1" applyFont="1" applyBorder="1" applyAlignment="1">
      <alignment horizontal="left" wrapText="1"/>
    </xf>
    <xf numFmtId="0" fontId="13" fillId="0" borderId="7" xfId="1" applyFont="1" applyBorder="1" applyAlignment="1">
      <alignment horizontal="left" wrapText="1"/>
    </xf>
    <xf numFmtId="0" fontId="13" fillId="0" borderId="8" xfId="1" applyFont="1" applyBorder="1" applyAlignment="1">
      <alignment horizontal="left" wrapText="1"/>
    </xf>
    <xf numFmtId="166" fontId="3" fillId="0" borderId="27" xfId="3" applyFont="1" applyBorder="1" applyAlignment="1">
      <alignment horizontal="center" vertical="center"/>
    </xf>
    <xf numFmtId="166" fontId="13" fillId="0" borderId="0" xfId="3" applyFont="1" applyBorder="1" applyAlignment="1">
      <alignment horizontal="center"/>
    </xf>
    <xf numFmtId="0" fontId="13" fillId="9" borderId="27" xfId="1" applyFont="1" applyFill="1" applyBorder="1" applyAlignment="1">
      <alignment horizontal="center" vertical="center" wrapText="1"/>
    </xf>
    <xf numFmtId="0" fontId="13" fillId="9" borderId="25" xfId="1" applyFont="1" applyFill="1" applyBorder="1" applyAlignment="1">
      <alignment horizontal="center" vertical="center" wrapText="1"/>
    </xf>
    <xf numFmtId="0" fontId="13" fillId="9" borderId="26" xfId="1" applyFont="1" applyFill="1" applyBorder="1" applyAlignment="1">
      <alignment horizontal="center" vertical="center" wrapText="1"/>
    </xf>
    <xf numFmtId="166" fontId="10" fillId="9" borderId="27" xfId="3" applyFont="1" applyFill="1" applyBorder="1" applyAlignment="1">
      <alignment horizontal="center" vertical="center"/>
    </xf>
    <xf numFmtId="166" fontId="10" fillId="9" borderId="25" xfId="3" applyFont="1" applyFill="1" applyBorder="1" applyAlignment="1">
      <alignment horizontal="center" vertical="center"/>
    </xf>
    <xf numFmtId="166" fontId="10" fillId="9" borderId="26" xfId="3" applyFont="1" applyFill="1" applyBorder="1" applyAlignment="1">
      <alignment horizontal="center" vertical="center"/>
    </xf>
    <xf numFmtId="0" fontId="9" fillId="0" borderId="21" xfId="1" applyFont="1" applyBorder="1" applyAlignment="1">
      <alignment horizontal="center"/>
    </xf>
    <xf numFmtId="0" fontId="9" fillId="0" borderId="22" xfId="1" applyFont="1" applyBorder="1" applyAlignment="1">
      <alignment horizontal="center"/>
    </xf>
    <xf numFmtId="0" fontId="9" fillId="0" borderId="23" xfId="1" applyFont="1" applyBorder="1" applyAlignment="1">
      <alignment horizontal="center"/>
    </xf>
    <xf numFmtId="0" fontId="9" fillId="9" borderId="21" xfId="1" applyFont="1" applyFill="1" applyBorder="1" applyAlignment="1">
      <alignment horizontal="center" wrapText="1"/>
    </xf>
    <xf numFmtId="0" fontId="9" fillId="9" borderId="22" xfId="1" applyFont="1" applyFill="1" applyBorder="1" applyAlignment="1">
      <alignment horizontal="center" wrapText="1"/>
    </xf>
    <xf numFmtId="0" fontId="9" fillId="9" borderId="23" xfId="1" applyFont="1" applyFill="1" applyBorder="1" applyAlignment="1">
      <alignment horizontal="center" wrapText="1"/>
    </xf>
    <xf numFmtId="0" fontId="0" fillId="0" borderId="0" xfId="0" applyAlignment="1">
      <alignment horizontal="left" vertical="center"/>
    </xf>
    <xf numFmtId="0" fontId="55" fillId="0" borderId="34" xfId="0" applyFont="1" applyBorder="1" applyAlignment="1">
      <alignment horizontal="center" vertical="center" wrapText="1"/>
    </xf>
    <xf numFmtId="0" fontId="55" fillId="0" borderId="35"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10" xfId="0" applyFont="1" applyBorder="1" applyAlignment="1">
      <alignment horizontal="right" vertical="center"/>
    </xf>
    <xf numFmtId="0" fontId="57" fillId="0" borderId="42" xfId="0" applyFont="1" applyBorder="1" applyAlignment="1">
      <alignment horizontal="right" vertical="center"/>
    </xf>
    <xf numFmtId="0" fontId="57" fillId="0" borderId="28" xfId="0" applyFont="1" applyBorder="1" applyAlignment="1">
      <alignment horizontal="right" vertical="center"/>
    </xf>
    <xf numFmtId="0" fontId="57" fillId="0" borderId="39" xfId="0" applyFont="1" applyBorder="1" applyAlignment="1">
      <alignment horizontal="right" vertical="center"/>
    </xf>
    <xf numFmtId="0" fontId="58" fillId="27" borderId="42" xfId="0" applyFont="1" applyFill="1" applyBorder="1" applyAlignment="1">
      <alignment horizontal="right" vertical="center"/>
    </xf>
    <xf numFmtId="0" fontId="58" fillId="27" borderId="28" xfId="0" applyFont="1" applyFill="1" applyBorder="1" applyAlignment="1">
      <alignment horizontal="right" vertical="center"/>
    </xf>
    <xf numFmtId="0" fontId="58" fillId="27" borderId="39" xfId="0" applyFont="1" applyFill="1" applyBorder="1" applyAlignment="1">
      <alignment horizontal="right" vertical="center"/>
    </xf>
    <xf numFmtId="0" fontId="0" fillId="0" borderId="0" xfId="0" applyAlignment="1">
      <alignment horizontal="center" vertical="center"/>
    </xf>
    <xf numFmtId="0" fontId="54" fillId="27" borderId="106" xfId="0" applyFont="1" applyFill="1" applyBorder="1" applyAlignment="1">
      <alignment horizontal="center" vertical="center" wrapText="1"/>
    </xf>
    <xf numFmtId="0" fontId="54" fillId="27" borderId="108" xfId="0" applyFont="1" applyFill="1" applyBorder="1" applyAlignment="1">
      <alignment horizontal="center" vertical="center" wrapText="1"/>
    </xf>
    <xf numFmtId="0" fontId="54" fillId="27" borderId="105" xfId="0" applyFont="1" applyFill="1" applyBorder="1" applyAlignment="1">
      <alignment horizontal="center" vertical="center" wrapText="1"/>
    </xf>
    <xf numFmtId="0" fontId="54" fillId="27" borderId="107" xfId="0" applyFont="1" applyFill="1" applyBorder="1" applyAlignment="1">
      <alignment horizontal="center" vertical="center" wrapText="1"/>
    </xf>
    <xf numFmtId="0" fontId="54" fillId="27" borderId="0" xfId="0" applyFont="1" applyFill="1" applyAlignment="1">
      <alignment horizontal="center" vertical="center" wrapText="1"/>
    </xf>
    <xf numFmtId="0" fontId="54" fillId="27" borderId="100" xfId="0" applyFont="1" applyFill="1" applyBorder="1" applyAlignment="1">
      <alignment horizontal="center" vertical="center" wrapText="1"/>
    </xf>
    <xf numFmtId="0" fontId="54" fillId="27" borderId="102" xfId="0" applyFont="1" applyFill="1" applyBorder="1" applyAlignment="1">
      <alignment horizontal="center" vertical="center" wrapText="1"/>
    </xf>
    <xf numFmtId="0" fontId="53" fillId="0" borderId="0" xfId="2" applyFont="1" applyAlignment="1">
      <alignment horizontal="center" vertical="center"/>
    </xf>
  </cellXfs>
  <cellStyles count="11">
    <cellStyle name="Excel Built-in Normal" xfId="2"/>
    <cellStyle name="Migliaia" xfId="8" builtinId="3"/>
    <cellStyle name="Migliaia 2" xfId="3"/>
    <cellStyle name="Migliaia 3" xfId="5"/>
    <cellStyle name="Migliaia 3 2" xfId="7"/>
    <cellStyle name="Migliaia 3 3" xfId="9"/>
    <cellStyle name="Migliaia 4" xfId="10"/>
    <cellStyle name="Normale" xfId="0" builtinId="0"/>
    <cellStyle name="Normale 2" xfId="1"/>
    <cellStyle name="Normale 3" xfId="4"/>
    <cellStyle name="Percentual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g-or.servizio2@pec.cultura.gov.i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28"/>
  <sheetViews>
    <sheetView showGridLines="0" zoomScale="75" zoomScaleNormal="75" workbookViewId="0">
      <selection activeCell="R9" sqref="R9"/>
    </sheetView>
  </sheetViews>
  <sheetFormatPr defaultColWidth="8.5546875" defaultRowHeight="18" x14ac:dyDescent="0.35"/>
  <cols>
    <col min="1" max="1" width="5.5546875" style="42" customWidth="1"/>
    <col min="2" max="2" width="13.6640625" style="42" customWidth="1"/>
    <col min="3" max="3" width="29" style="42" customWidth="1"/>
    <col min="4" max="4" width="22.5546875" style="42" customWidth="1"/>
    <col min="5" max="5" width="17.5546875" style="43" customWidth="1"/>
    <col min="6" max="6" width="17.6640625" style="43" customWidth="1"/>
    <col min="7" max="7" width="19.5546875" style="42" customWidth="1"/>
    <col min="8" max="8" width="21" style="42" customWidth="1"/>
    <col min="9" max="9" width="16.5546875" style="42" customWidth="1"/>
    <col min="10" max="10" width="15.33203125" style="42" customWidth="1"/>
    <col min="11" max="11" width="25.5546875" style="42" customWidth="1"/>
    <col min="12" max="12" width="12" style="42" customWidth="1"/>
    <col min="13" max="249" width="8.5546875" style="42"/>
    <col min="250" max="250" width="5.5546875" style="42" customWidth="1"/>
    <col min="251" max="251" width="13.6640625" style="42" customWidth="1"/>
    <col min="252" max="252" width="29" style="42" customWidth="1"/>
    <col min="253" max="253" width="14.44140625" style="42" customWidth="1"/>
    <col min="254" max="254" width="17.5546875" style="42" customWidth="1"/>
    <col min="255" max="255" width="17.6640625" style="42" customWidth="1"/>
    <col min="256" max="256" width="19.5546875" style="42" customWidth="1"/>
    <col min="257" max="257" width="21" style="42" customWidth="1"/>
    <col min="258" max="258" width="18.33203125" style="42" customWidth="1"/>
    <col min="259" max="261" width="16.5546875" style="42" customWidth="1"/>
    <col min="262" max="262" width="15.33203125" style="42" customWidth="1"/>
    <col min="263" max="263" width="25.5546875" style="42" customWidth="1"/>
    <col min="264" max="264" width="8.5546875" style="42"/>
    <col min="265" max="265" width="12" style="42" customWidth="1"/>
    <col min="266" max="266" width="11.44140625" style="42" customWidth="1"/>
    <col min="267" max="268" width="12" style="42" customWidth="1"/>
    <col min="269" max="505" width="8.5546875" style="42"/>
    <col min="506" max="506" width="5.5546875" style="42" customWidth="1"/>
    <col min="507" max="507" width="13.6640625" style="42" customWidth="1"/>
    <col min="508" max="508" width="29" style="42" customWidth="1"/>
    <col min="509" max="509" width="14.44140625" style="42" customWidth="1"/>
    <col min="510" max="510" width="17.5546875" style="42" customWidth="1"/>
    <col min="511" max="511" width="17.6640625" style="42" customWidth="1"/>
    <col min="512" max="512" width="19.5546875" style="42" customWidth="1"/>
    <col min="513" max="513" width="21" style="42" customWidth="1"/>
    <col min="514" max="514" width="18.33203125" style="42" customWidth="1"/>
    <col min="515" max="517" width="16.5546875" style="42" customWidth="1"/>
    <col min="518" max="518" width="15.33203125" style="42" customWidth="1"/>
    <col min="519" max="519" width="25.5546875" style="42" customWidth="1"/>
    <col min="520" max="520" width="8.5546875" style="42"/>
    <col min="521" max="521" width="12" style="42" customWidth="1"/>
    <col min="522" max="522" width="11.44140625" style="42" customWidth="1"/>
    <col min="523" max="524" width="12" style="42" customWidth="1"/>
    <col min="525" max="761" width="8.5546875" style="42"/>
    <col min="762" max="762" width="5.5546875" style="42" customWidth="1"/>
    <col min="763" max="763" width="13.6640625" style="42" customWidth="1"/>
    <col min="764" max="764" width="29" style="42" customWidth="1"/>
    <col min="765" max="765" width="14.44140625" style="42" customWidth="1"/>
    <col min="766" max="766" width="17.5546875" style="42" customWidth="1"/>
    <col min="767" max="767" width="17.6640625" style="42" customWidth="1"/>
    <col min="768" max="768" width="19.5546875" style="42" customWidth="1"/>
    <col min="769" max="769" width="21" style="42" customWidth="1"/>
    <col min="770" max="770" width="18.33203125" style="42" customWidth="1"/>
    <col min="771" max="773" width="16.5546875" style="42" customWidth="1"/>
    <col min="774" max="774" width="15.33203125" style="42" customWidth="1"/>
    <col min="775" max="775" width="25.5546875" style="42" customWidth="1"/>
    <col min="776" max="776" width="8.5546875" style="42"/>
    <col min="777" max="777" width="12" style="42" customWidth="1"/>
    <col min="778" max="778" width="11.44140625" style="42" customWidth="1"/>
    <col min="779" max="780" width="12" style="42" customWidth="1"/>
    <col min="781" max="1017" width="8.5546875" style="42"/>
    <col min="1018" max="1018" width="5.5546875" style="42" customWidth="1"/>
    <col min="1019" max="1019" width="13.6640625" style="42" customWidth="1"/>
    <col min="1020" max="1020" width="29" style="42" customWidth="1"/>
    <col min="1021" max="1021" width="14.44140625" style="42" customWidth="1"/>
    <col min="1022" max="1022" width="17.5546875" style="42" customWidth="1"/>
    <col min="1023" max="1023" width="17.6640625" style="42" customWidth="1"/>
    <col min="1024" max="1024" width="19.5546875" style="42" customWidth="1"/>
    <col min="1025" max="1025" width="21" style="42" customWidth="1"/>
    <col min="1026" max="1026" width="18.33203125" style="42" customWidth="1"/>
    <col min="1027" max="1029" width="16.5546875" style="42" customWidth="1"/>
    <col min="1030" max="1030" width="15.33203125" style="42" customWidth="1"/>
    <col min="1031" max="1031" width="25.5546875" style="42" customWidth="1"/>
    <col min="1032" max="1032" width="8.5546875" style="42"/>
    <col min="1033" max="1033" width="12" style="42" customWidth="1"/>
    <col min="1034" max="1034" width="11.44140625" style="42" customWidth="1"/>
    <col min="1035" max="1036" width="12" style="42" customWidth="1"/>
    <col min="1037" max="1273" width="8.5546875" style="42"/>
    <col min="1274" max="1274" width="5.5546875" style="42" customWidth="1"/>
    <col min="1275" max="1275" width="13.6640625" style="42" customWidth="1"/>
    <col min="1276" max="1276" width="29" style="42" customWidth="1"/>
    <col min="1277" max="1277" width="14.44140625" style="42" customWidth="1"/>
    <col min="1278" max="1278" width="17.5546875" style="42" customWidth="1"/>
    <col min="1279" max="1279" width="17.6640625" style="42" customWidth="1"/>
    <col min="1280" max="1280" width="19.5546875" style="42" customWidth="1"/>
    <col min="1281" max="1281" width="21" style="42" customWidth="1"/>
    <col min="1282" max="1282" width="18.33203125" style="42" customWidth="1"/>
    <col min="1283" max="1285" width="16.5546875" style="42" customWidth="1"/>
    <col min="1286" max="1286" width="15.33203125" style="42" customWidth="1"/>
    <col min="1287" max="1287" width="25.5546875" style="42" customWidth="1"/>
    <col min="1288" max="1288" width="8.5546875" style="42"/>
    <col min="1289" max="1289" width="12" style="42" customWidth="1"/>
    <col min="1290" max="1290" width="11.44140625" style="42" customWidth="1"/>
    <col min="1291" max="1292" width="12" style="42" customWidth="1"/>
    <col min="1293" max="1529" width="8.5546875" style="42"/>
    <col min="1530" max="1530" width="5.5546875" style="42" customWidth="1"/>
    <col min="1531" max="1531" width="13.6640625" style="42" customWidth="1"/>
    <col min="1532" max="1532" width="29" style="42" customWidth="1"/>
    <col min="1533" max="1533" width="14.44140625" style="42" customWidth="1"/>
    <col min="1534" max="1534" width="17.5546875" style="42" customWidth="1"/>
    <col min="1535" max="1535" width="17.6640625" style="42" customWidth="1"/>
    <col min="1536" max="1536" width="19.5546875" style="42" customWidth="1"/>
    <col min="1537" max="1537" width="21" style="42" customWidth="1"/>
    <col min="1538" max="1538" width="18.33203125" style="42" customWidth="1"/>
    <col min="1539" max="1541" width="16.5546875" style="42" customWidth="1"/>
    <col min="1542" max="1542" width="15.33203125" style="42" customWidth="1"/>
    <col min="1543" max="1543" width="25.5546875" style="42" customWidth="1"/>
    <col min="1544" max="1544" width="8.5546875" style="42"/>
    <col min="1545" max="1545" width="12" style="42" customWidth="1"/>
    <col min="1546" max="1546" width="11.44140625" style="42" customWidth="1"/>
    <col min="1547" max="1548" width="12" style="42" customWidth="1"/>
    <col min="1549" max="1785" width="8.5546875" style="42"/>
    <col min="1786" max="1786" width="5.5546875" style="42" customWidth="1"/>
    <col min="1787" max="1787" width="13.6640625" style="42" customWidth="1"/>
    <col min="1788" max="1788" width="29" style="42" customWidth="1"/>
    <col min="1789" max="1789" width="14.44140625" style="42" customWidth="1"/>
    <col min="1790" max="1790" width="17.5546875" style="42" customWidth="1"/>
    <col min="1791" max="1791" width="17.6640625" style="42" customWidth="1"/>
    <col min="1792" max="1792" width="19.5546875" style="42" customWidth="1"/>
    <col min="1793" max="1793" width="21" style="42" customWidth="1"/>
    <col min="1794" max="1794" width="18.33203125" style="42" customWidth="1"/>
    <col min="1795" max="1797" width="16.5546875" style="42" customWidth="1"/>
    <col min="1798" max="1798" width="15.33203125" style="42" customWidth="1"/>
    <col min="1799" max="1799" width="25.5546875" style="42" customWidth="1"/>
    <col min="1800" max="1800" width="8.5546875" style="42"/>
    <col min="1801" max="1801" width="12" style="42" customWidth="1"/>
    <col min="1802" max="1802" width="11.44140625" style="42" customWidth="1"/>
    <col min="1803" max="1804" width="12" style="42" customWidth="1"/>
    <col min="1805" max="2041" width="8.5546875" style="42"/>
    <col min="2042" max="2042" width="5.5546875" style="42" customWidth="1"/>
    <col min="2043" max="2043" width="13.6640625" style="42" customWidth="1"/>
    <col min="2044" max="2044" width="29" style="42" customWidth="1"/>
    <col min="2045" max="2045" width="14.44140625" style="42" customWidth="1"/>
    <col min="2046" max="2046" width="17.5546875" style="42" customWidth="1"/>
    <col min="2047" max="2047" width="17.6640625" style="42" customWidth="1"/>
    <col min="2048" max="2048" width="19.5546875" style="42" customWidth="1"/>
    <col min="2049" max="2049" width="21" style="42" customWidth="1"/>
    <col min="2050" max="2050" width="18.33203125" style="42" customWidth="1"/>
    <col min="2051" max="2053" width="16.5546875" style="42" customWidth="1"/>
    <col min="2054" max="2054" width="15.33203125" style="42" customWidth="1"/>
    <col min="2055" max="2055" width="25.5546875" style="42" customWidth="1"/>
    <col min="2056" max="2056" width="8.5546875" style="42"/>
    <col min="2057" max="2057" width="12" style="42" customWidth="1"/>
    <col min="2058" max="2058" width="11.44140625" style="42" customWidth="1"/>
    <col min="2059" max="2060" width="12" style="42" customWidth="1"/>
    <col min="2061" max="2297" width="8.5546875" style="42"/>
    <col min="2298" max="2298" width="5.5546875" style="42" customWidth="1"/>
    <col min="2299" max="2299" width="13.6640625" style="42" customWidth="1"/>
    <col min="2300" max="2300" width="29" style="42" customWidth="1"/>
    <col min="2301" max="2301" width="14.44140625" style="42" customWidth="1"/>
    <col min="2302" max="2302" width="17.5546875" style="42" customWidth="1"/>
    <col min="2303" max="2303" width="17.6640625" style="42" customWidth="1"/>
    <col min="2304" max="2304" width="19.5546875" style="42" customWidth="1"/>
    <col min="2305" max="2305" width="21" style="42" customWidth="1"/>
    <col min="2306" max="2306" width="18.33203125" style="42" customWidth="1"/>
    <col min="2307" max="2309" width="16.5546875" style="42" customWidth="1"/>
    <col min="2310" max="2310" width="15.33203125" style="42" customWidth="1"/>
    <col min="2311" max="2311" width="25.5546875" style="42" customWidth="1"/>
    <col min="2312" max="2312" width="8.5546875" style="42"/>
    <col min="2313" max="2313" width="12" style="42" customWidth="1"/>
    <col min="2314" max="2314" width="11.44140625" style="42" customWidth="1"/>
    <col min="2315" max="2316" width="12" style="42" customWidth="1"/>
    <col min="2317" max="2553" width="8.5546875" style="42"/>
    <col min="2554" max="2554" width="5.5546875" style="42" customWidth="1"/>
    <col min="2555" max="2555" width="13.6640625" style="42" customWidth="1"/>
    <col min="2556" max="2556" width="29" style="42" customWidth="1"/>
    <col min="2557" max="2557" width="14.44140625" style="42" customWidth="1"/>
    <col min="2558" max="2558" width="17.5546875" style="42" customWidth="1"/>
    <col min="2559" max="2559" width="17.6640625" style="42" customWidth="1"/>
    <col min="2560" max="2560" width="19.5546875" style="42" customWidth="1"/>
    <col min="2561" max="2561" width="21" style="42" customWidth="1"/>
    <col min="2562" max="2562" width="18.33203125" style="42" customWidth="1"/>
    <col min="2563" max="2565" width="16.5546875" style="42" customWidth="1"/>
    <col min="2566" max="2566" width="15.33203125" style="42" customWidth="1"/>
    <col min="2567" max="2567" width="25.5546875" style="42" customWidth="1"/>
    <col min="2568" max="2568" width="8.5546875" style="42"/>
    <col min="2569" max="2569" width="12" style="42" customWidth="1"/>
    <col min="2570" max="2570" width="11.44140625" style="42" customWidth="1"/>
    <col min="2571" max="2572" width="12" style="42" customWidth="1"/>
    <col min="2573" max="2809" width="8.5546875" style="42"/>
    <col min="2810" max="2810" width="5.5546875" style="42" customWidth="1"/>
    <col min="2811" max="2811" width="13.6640625" style="42" customWidth="1"/>
    <col min="2812" max="2812" width="29" style="42" customWidth="1"/>
    <col min="2813" max="2813" width="14.44140625" style="42" customWidth="1"/>
    <col min="2814" max="2814" width="17.5546875" style="42" customWidth="1"/>
    <col min="2815" max="2815" width="17.6640625" style="42" customWidth="1"/>
    <col min="2816" max="2816" width="19.5546875" style="42" customWidth="1"/>
    <col min="2817" max="2817" width="21" style="42" customWidth="1"/>
    <col min="2818" max="2818" width="18.33203125" style="42" customWidth="1"/>
    <col min="2819" max="2821" width="16.5546875" style="42" customWidth="1"/>
    <col min="2822" max="2822" width="15.33203125" style="42" customWidth="1"/>
    <col min="2823" max="2823" width="25.5546875" style="42" customWidth="1"/>
    <col min="2824" max="2824" width="8.5546875" style="42"/>
    <col min="2825" max="2825" width="12" style="42" customWidth="1"/>
    <col min="2826" max="2826" width="11.44140625" style="42" customWidth="1"/>
    <col min="2827" max="2828" width="12" style="42" customWidth="1"/>
    <col min="2829" max="3065" width="8.5546875" style="42"/>
    <col min="3066" max="3066" width="5.5546875" style="42" customWidth="1"/>
    <col min="3067" max="3067" width="13.6640625" style="42" customWidth="1"/>
    <col min="3068" max="3068" width="29" style="42" customWidth="1"/>
    <col min="3069" max="3069" width="14.44140625" style="42" customWidth="1"/>
    <col min="3070" max="3070" width="17.5546875" style="42" customWidth="1"/>
    <col min="3071" max="3071" width="17.6640625" style="42" customWidth="1"/>
    <col min="3072" max="3072" width="19.5546875" style="42" customWidth="1"/>
    <col min="3073" max="3073" width="21" style="42" customWidth="1"/>
    <col min="3074" max="3074" width="18.33203125" style="42" customWidth="1"/>
    <col min="3075" max="3077" width="16.5546875" style="42" customWidth="1"/>
    <col min="3078" max="3078" width="15.33203125" style="42" customWidth="1"/>
    <col min="3079" max="3079" width="25.5546875" style="42" customWidth="1"/>
    <col min="3080" max="3080" width="8.5546875" style="42"/>
    <col min="3081" max="3081" width="12" style="42" customWidth="1"/>
    <col min="3082" max="3082" width="11.44140625" style="42" customWidth="1"/>
    <col min="3083" max="3084" width="12" style="42" customWidth="1"/>
    <col min="3085" max="3321" width="8.5546875" style="42"/>
    <col min="3322" max="3322" width="5.5546875" style="42" customWidth="1"/>
    <col min="3323" max="3323" width="13.6640625" style="42" customWidth="1"/>
    <col min="3324" max="3324" width="29" style="42" customWidth="1"/>
    <col min="3325" max="3325" width="14.44140625" style="42" customWidth="1"/>
    <col min="3326" max="3326" width="17.5546875" style="42" customWidth="1"/>
    <col min="3327" max="3327" width="17.6640625" style="42" customWidth="1"/>
    <col min="3328" max="3328" width="19.5546875" style="42" customWidth="1"/>
    <col min="3329" max="3329" width="21" style="42" customWidth="1"/>
    <col min="3330" max="3330" width="18.33203125" style="42" customWidth="1"/>
    <col min="3331" max="3333" width="16.5546875" style="42" customWidth="1"/>
    <col min="3334" max="3334" width="15.33203125" style="42" customWidth="1"/>
    <col min="3335" max="3335" width="25.5546875" style="42" customWidth="1"/>
    <col min="3336" max="3336" width="8.5546875" style="42"/>
    <col min="3337" max="3337" width="12" style="42" customWidth="1"/>
    <col min="3338" max="3338" width="11.44140625" style="42" customWidth="1"/>
    <col min="3339" max="3340" width="12" style="42" customWidth="1"/>
    <col min="3341" max="3577" width="8.5546875" style="42"/>
    <col min="3578" max="3578" width="5.5546875" style="42" customWidth="1"/>
    <col min="3579" max="3579" width="13.6640625" style="42" customWidth="1"/>
    <col min="3580" max="3580" width="29" style="42" customWidth="1"/>
    <col min="3581" max="3581" width="14.44140625" style="42" customWidth="1"/>
    <col min="3582" max="3582" width="17.5546875" style="42" customWidth="1"/>
    <col min="3583" max="3583" width="17.6640625" style="42" customWidth="1"/>
    <col min="3584" max="3584" width="19.5546875" style="42" customWidth="1"/>
    <col min="3585" max="3585" width="21" style="42" customWidth="1"/>
    <col min="3586" max="3586" width="18.33203125" style="42" customWidth="1"/>
    <col min="3587" max="3589" width="16.5546875" style="42" customWidth="1"/>
    <col min="3590" max="3590" width="15.33203125" style="42" customWidth="1"/>
    <col min="3591" max="3591" width="25.5546875" style="42" customWidth="1"/>
    <col min="3592" max="3592" width="8.5546875" style="42"/>
    <col min="3593" max="3593" width="12" style="42" customWidth="1"/>
    <col min="3594" max="3594" width="11.44140625" style="42" customWidth="1"/>
    <col min="3595" max="3596" width="12" style="42" customWidth="1"/>
    <col min="3597" max="3833" width="8.5546875" style="42"/>
    <col min="3834" max="3834" width="5.5546875" style="42" customWidth="1"/>
    <col min="3835" max="3835" width="13.6640625" style="42" customWidth="1"/>
    <col min="3836" max="3836" width="29" style="42" customWidth="1"/>
    <col min="3837" max="3837" width="14.44140625" style="42" customWidth="1"/>
    <col min="3838" max="3838" width="17.5546875" style="42" customWidth="1"/>
    <col min="3839" max="3839" width="17.6640625" style="42" customWidth="1"/>
    <col min="3840" max="3840" width="19.5546875" style="42" customWidth="1"/>
    <col min="3841" max="3841" width="21" style="42" customWidth="1"/>
    <col min="3842" max="3842" width="18.33203125" style="42" customWidth="1"/>
    <col min="3843" max="3845" width="16.5546875" style="42" customWidth="1"/>
    <col min="3846" max="3846" width="15.33203125" style="42" customWidth="1"/>
    <col min="3847" max="3847" width="25.5546875" style="42" customWidth="1"/>
    <col min="3848" max="3848" width="8.5546875" style="42"/>
    <col min="3849" max="3849" width="12" style="42" customWidth="1"/>
    <col min="3850" max="3850" width="11.44140625" style="42" customWidth="1"/>
    <col min="3851" max="3852" width="12" style="42" customWidth="1"/>
    <col min="3853" max="4089" width="8.5546875" style="42"/>
    <col min="4090" max="4090" width="5.5546875" style="42" customWidth="1"/>
    <col min="4091" max="4091" width="13.6640625" style="42" customWidth="1"/>
    <col min="4092" max="4092" width="29" style="42" customWidth="1"/>
    <col min="4093" max="4093" width="14.44140625" style="42" customWidth="1"/>
    <col min="4094" max="4094" width="17.5546875" style="42" customWidth="1"/>
    <col min="4095" max="4095" width="17.6640625" style="42" customWidth="1"/>
    <col min="4096" max="4096" width="19.5546875" style="42" customWidth="1"/>
    <col min="4097" max="4097" width="21" style="42" customWidth="1"/>
    <col min="4098" max="4098" width="18.33203125" style="42" customWidth="1"/>
    <col min="4099" max="4101" width="16.5546875" style="42" customWidth="1"/>
    <col min="4102" max="4102" width="15.33203125" style="42" customWidth="1"/>
    <col min="4103" max="4103" width="25.5546875" style="42" customWidth="1"/>
    <col min="4104" max="4104" width="8.5546875" style="42"/>
    <col min="4105" max="4105" width="12" style="42" customWidth="1"/>
    <col min="4106" max="4106" width="11.44140625" style="42" customWidth="1"/>
    <col min="4107" max="4108" width="12" style="42" customWidth="1"/>
    <col min="4109" max="4345" width="8.5546875" style="42"/>
    <col min="4346" max="4346" width="5.5546875" style="42" customWidth="1"/>
    <col min="4347" max="4347" width="13.6640625" style="42" customWidth="1"/>
    <col min="4348" max="4348" width="29" style="42" customWidth="1"/>
    <col min="4349" max="4349" width="14.44140625" style="42" customWidth="1"/>
    <col min="4350" max="4350" width="17.5546875" style="42" customWidth="1"/>
    <col min="4351" max="4351" width="17.6640625" style="42" customWidth="1"/>
    <col min="4352" max="4352" width="19.5546875" style="42" customWidth="1"/>
    <col min="4353" max="4353" width="21" style="42" customWidth="1"/>
    <col min="4354" max="4354" width="18.33203125" style="42" customWidth="1"/>
    <col min="4355" max="4357" width="16.5546875" style="42" customWidth="1"/>
    <col min="4358" max="4358" width="15.33203125" style="42" customWidth="1"/>
    <col min="4359" max="4359" width="25.5546875" style="42" customWidth="1"/>
    <col min="4360" max="4360" width="8.5546875" style="42"/>
    <col min="4361" max="4361" width="12" style="42" customWidth="1"/>
    <col min="4362" max="4362" width="11.44140625" style="42" customWidth="1"/>
    <col min="4363" max="4364" width="12" style="42" customWidth="1"/>
    <col min="4365" max="4601" width="8.5546875" style="42"/>
    <col min="4602" max="4602" width="5.5546875" style="42" customWidth="1"/>
    <col min="4603" max="4603" width="13.6640625" style="42" customWidth="1"/>
    <col min="4604" max="4604" width="29" style="42" customWidth="1"/>
    <col min="4605" max="4605" width="14.44140625" style="42" customWidth="1"/>
    <col min="4606" max="4606" width="17.5546875" style="42" customWidth="1"/>
    <col min="4607" max="4607" width="17.6640625" style="42" customWidth="1"/>
    <col min="4608" max="4608" width="19.5546875" style="42" customWidth="1"/>
    <col min="4609" max="4609" width="21" style="42" customWidth="1"/>
    <col min="4610" max="4610" width="18.33203125" style="42" customWidth="1"/>
    <col min="4611" max="4613" width="16.5546875" style="42" customWidth="1"/>
    <col min="4614" max="4614" width="15.33203125" style="42" customWidth="1"/>
    <col min="4615" max="4615" width="25.5546875" style="42" customWidth="1"/>
    <col min="4616" max="4616" width="8.5546875" style="42"/>
    <col min="4617" max="4617" width="12" style="42" customWidth="1"/>
    <col min="4618" max="4618" width="11.44140625" style="42" customWidth="1"/>
    <col min="4619" max="4620" width="12" style="42" customWidth="1"/>
    <col min="4621" max="4857" width="8.5546875" style="42"/>
    <col min="4858" max="4858" width="5.5546875" style="42" customWidth="1"/>
    <col min="4859" max="4859" width="13.6640625" style="42" customWidth="1"/>
    <col min="4860" max="4860" width="29" style="42" customWidth="1"/>
    <col min="4861" max="4861" width="14.44140625" style="42" customWidth="1"/>
    <col min="4862" max="4862" width="17.5546875" style="42" customWidth="1"/>
    <col min="4863" max="4863" width="17.6640625" style="42" customWidth="1"/>
    <col min="4864" max="4864" width="19.5546875" style="42" customWidth="1"/>
    <col min="4865" max="4865" width="21" style="42" customWidth="1"/>
    <col min="4866" max="4866" width="18.33203125" style="42" customWidth="1"/>
    <col min="4867" max="4869" width="16.5546875" style="42" customWidth="1"/>
    <col min="4870" max="4870" width="15.33203125" style="42" customWidth="1"/>
    <col min="4871" max="4871" width="25.5546875" style="42" customWidth="1"/>
    <col min="4872" max="4872" width="8.5546875" style="42"/>
    <col min="4873" max="4873" width="12" style="42" customWidth="1"/>
    <col min="4874" max="4874" width="11.44140625" style="42" customWidth="1"/>
    <col min="4875" max="4876" width="12" style="42" customWidth="1"/>
    <col min="4877" max="5113" width="8.5546875" style="42"/>
    <col min="5114" max="5114" width="5.5546875" style="42" customWidth="1"/>
    <col min="5115" max="5115" width="13.6640625" style="42" customWidth="1"/>
    <col min="5116" max="5116" width="29" style="42" customWidth="1"/>
    <col min="5117" max="5117" width="14.44140625" style="42" customWidth="1"/>
    <col min="5118" max="5118" width="17.5546875" style="42" customWidth="1"/>
    <col min="5119" max="5119" width="17.6640625" style="42" customWidth="1"/>
    <col min="5120" max="5120" width="19.5546875" style="42" customWidth="1"/>
    <col min="5121" max="5121" width="21" style="42" customWidth="1"/>
    <col min="5122" max="5122" width="18.33203125" style="42" customWidth="1"/>
    <col min="5123" max="5125" width="16.5546875" style="42" customWidth="1"/>
    <col min="5126" max="5126" width="15.33203125" style="42" customWidth="1"/>
    <col min="5127" max="5127" width="25.5546875" style="42" customWidth="1"/>
    <col min="5128" max="5128" width="8.5546875" style="42"/>
    <col min="5129" max="5129" width="12" style="42" customWidth="1"/>
    <col min="5130" max="5130" width="11.44140625" style="42" customWidth="1"/>
    <col min="5131" max="5132" width="12" style="42" customWidth="1"/>
    <col min="5133" max="5369" width="8.5546875" style="42"/>
    <col min="5370" max="5370" width="5.5546875" style="42" customWidth="1"/>
    <col min="5371" max="5371" width="13.6640625" style="42" customWidth="1"/>
    <col min="5372" max="5372" width="29" style="42" customWidth="1"/>
    <col min="5373" max="5373" width="14.44140625" style="42" customWidth="1"/>
    <col min="5374" max="5374" width="17.5546875" style="42" customWidth="1"/>
    <col min="5375" max="5375" width="17.6640625" style="42" customWidth="1"/>
    <col min="5376" max="5376" width="19.5546875" style="42" customWidth="1"/>
    <col min="5377" max="5377" width="21" style="42" customWidth="1"/>
    <col min="5378" max="5378" width="18.33203125" style="42" customWidth="1"/>
    <col min="5379" max="5381" width="16.5546875" style="42" customWidth="1"/>
    <col min="5382" max="5382" width="15.33203125" style="42" customWidth="1"/>
    <col min="5383" max="5383" width="25.5546875" style="42" customWidth="1"/>
    <col min="5384" max="5384" width="8.5546875" style="42"/>
    <col min="5385" max="5385" width="12" style="42" customWidth="1"/>
    <col min="5386" max="5386" width="11.44140625" style="42" customWidth="1"/>
    <col min="5387" max="5388" width="12" style="42" customWidth="1"/>
    <col min="5389" max="5625" width="8.5546875" style="42"/>
    <col min="5626" max="5626" width="5.5546875" style="42" customWidth="1"/>
    <col min="5627" max="5627" width="13.6640625" style="42" customWidth="1"/>
    <col min="5628" max="5628" width="29" style="42" customWidth="1"/>
    <col min="5629" max="5629" width="14.44140625" style="42" customWidth="1"/>
    <col min="5630" max="5630" width="17.5546875" style="42" customWidth="1"/>
    <col min="5631" max="5631" width="17.6640625" style="42" customWidth="1"/>
    <col min="5632" max="5632" width="19.5546875" style="42" customWidth="1"/>
    <col min="5633" max="5633" width="21" style="42" customWidth="1"/>
    <col min="5634" max="5634" width="18.33203125" style="42" customWidth="1"/>
    <col min="5635" max="5637" width="16.5546875" style="42" customWidth="1"/>
    <col min="5638" max="5638" width="15.33203125" style="42" customWidth="1"/>
    <col min="5639" max="5639" width="25.5546875" style="42" customWidth="1"/>
    <col min="5640" max="5640" width="8.5546875" style="42"/>
    <col min="5641" max="5641" width="12" style="42" customWidth="1"/>
    <col min="5642" max="5642" width="11.44140625" style="42" customWidth="1"/>
    <col min="5643" max="5644" width="12" style="42" customWidth="1"/>
    <col min="5645" max="5881" width="8.5546875" style="42"/>
    <col min="5882" max="5882" width="5.5546875" style="42" customWidth="1"/>
    <col min="5883" max="5883" width="13.6640625" style="42" customWidth="1"/>
    <col min="5884" max="5884" width="29" style="42" customWidth="1"/>
    <col min="5885" max="5885" width="14.44140625" style="42" customWidth="1"/>
    <col min="5886" max="5886" width="17.5546875" style="42" customWidth="1"/>
    <col min="5887" max="5887" width="17.6640625" style="42" customWidth="1"/>
    <col min="5888" max="5888" width="19.5546875" style="42" customWidth="1"/>
    <col min="5889" max="5889" width="21" style="42" customWidth="1"/>
    <col min="5890" max="5890" width="18.33203125" style="42" customWidth="1"/>
    <col min="5891" max="5893" width="16.5546875" style="42" customWidth="1"/>
    <col min="5894" max="5894" width="15.33203125" style="42" customWidth="1"/>
    <col min="5895" max="5895" width="25.5546875" style="42" customWidth="1"/>
    <col min="5896" max="5896" width="8.5546875" style="42"/>
    <col min="5897" max="5897" width="12" style="42" customWidth="1"/>
    <col min="5898" max="5898" width="11.44140625" style="42" customWidth="1"/>
    <col min="5899" max="5900" width="12" style="42" customWidth="1"/>
    <col min="5901" max="6137" width="8.5546875" style="42"/>
    <col min="6138" max="6138" width="5.5546875" style="42" customWidth="1"/>
    <col min="6139" max="6139" width="13.6640625" style="42" customWidth="1"/>
    <col min="6140" max="6140" width="29" style="42" customWidth="1"/>
    <col min="6141" max="6141" width="14.44140625" style="42" customWidth="1"/>
    <col min="6142" max="6142" width="17.5546875" style="42" customWidth="1"/>
    <col min="6143" max="6143" width="17.6640625" style="42" customWidth="1"/>
    <col min="6144" max="6144" width="19.5546875" style="42" customWidth="1"/>
    <col min="6145" max="6145" width="21" style="42" customWidth="1"/>
    <col min="6146" max="6146" width="18.33203125" style="42" customWidth="1"/>
    <col min="6147" max="6149" width="16.5546875" style="42" customWidth="1"/>
    <col min="6150" max="6150" width="15.33203125" style="42" customWidth="1"/>
    <col min="6151" max="6151" width="25.5546875" style="42" customWidth="1"/>
    <col min="6152" max="6152" width="8.5546875" style="42"/>
    <col min="6153" max="6153" width="12" style="42" customWidth="1"/>
    <col min="6154" max="6154" width="11.44140625" style="42" customWidth="1"/>
    <col min="6155" max="6156" width="12" style="42" customWidth="1"/>
    <col min="6157" max="6393" width="8.5546875" style="42"/>
    <col min="6394" max="6394" width="5.5546875" style="42" customWidth="1"/>
    <col min="6395" max="6395" width="13.6640625" style="42" customWidth="1"/>
    <col min="6396" max="6396" width="29" style="42" customWidth="1"/>
    <col min="6397" max="6397" width="14.44140625" style="42" customWidth="1"/>
    <col min="6398" max="6398" width="17.5546875" style="42" customWidth="1"/>
    <col min="6399" max="6399" width="17.6640625" style="42" customWidth="1"/>
    <col min="6400" max="6400" width="19.5546875" style="42" customWidth="1"/>
    <col min="6401" max="6401" width="21" style="42" customWidth="1"/>
    <col min="6402" max="6402" width="18.33203125" style="42" customWidth="1"/>
    <col min="6403" max="6405" width="16.5546875" style="42" customWidth="1"/>
    <col min="6406" max="6406" width="15.33203125" style="42" customWidth="1"/>
    <col min="6407" max="6407" width="25.5546875" style="42" customWidth="1"/>
    <col min="6408" max="6408" width="8.5546875" style="42"/>
    <col min="6409" max="6409" width="12" style="42" customWidth="1"/>
    <col min="6410" max="6410" width="11.44140625" style="42" customWidth="1"/>
    <col min="6411" max="6412" width="12" style="42" customWidth="1"/>
    <col min="6413" max="6649" width="8.5546875" style="42"/>
    <col min="6650" max="6650" width="5.5546875" style="42" customWidth="1"/>
    <col min="6651" max="6651" width="13.6640625" style="42" customWidth="1"/>
    <col min="6652" max="6652" width="29" style="42" customWidth="1"/>
    <col min="6653" max="6653" width="14.44140625" style="42" customWidth="1"/>
    <col min="6654" max="6654" width="17.5546875" style="42" customWidth="1"/>
    <col min="6655" max="6655" width="17.6640625" style="42" customWidth="1"/>
    <col min="6656" max="6656" width="19.5546875" style="42" customWidth="1"/>
    <col min="6657" max="6657" width="21" style="42" customWidth="1"/>
    <col min="6658" max="6658" width="18.33203125" style="42" customWidth="1"/>
    <col min="6659" max="6661" width="16.5546875" style="42" customWidth="1"/>
    <col min="6662" max="6662" width="15.33203125" style="42" customWidth="1"/>
    <col min="6663" max="6663" width="25.5546875" style="42" customWidth="1"/>
    <col min="6664" max="6664" width="8.5546875" style="42"/>
    <col min="6665" max="6665" width="12" style="42" customWidth="1"/>
    <col min="6666" max="6666" width="11.44140625" style="42" customWidth="1"/>
    <col min="6667" max="6668" width="12" style="42" customWidth="1"/>
    <col min="6669" max="6905" width="8.5546875" style="42"/>
    <col min="6906" max="6906" width="5.5546875" style="42" customWidth="1"/>
    <col min="6907" max="6907" width="13.6640625" style="42" customWidth="1"/>
    <col min="6908" max="6908" width="29" style="42" customWidth="1"/>
    <col min="6909" max="6909" width="14.44140625" style="42" customWidth="1"/>
    <col min="6910" max="6910" width="17.5546875" style="42" customWidth="1"/>
    <col min="6911" max="6911" width="17.6640625" style="42" customWidth="1"/>
    <col min="6912" max="6912" width="19.5546875" style="42" customWidth="1"/>
    <col min="6913" max="6913" width="21" style="42" customWidth="1"/>
    <col min="6914" max="6914" width="18.33203125" style="42" customWidth="1"/>
    <col min="6915" max="6917" width="16.5546875" style="42" customWidth="1"/>
    <col min="6918" max="6918" width="15.33203125" style="42" customWidth="1"/>
    <col min="6919" max="6919" width="25.5546875" style="42" customWidth="1"/>
    <col min="6920" max="6920" width="8.5546875" style="42"/>
    <col min="6921" max="6921" width="12" style="42" customWidth="1"/>
    <col min="6922" max="6922" width="11.44140625" style="42" customWidth="1"/>
    <col min="6923" max="6924" width="12" style="42" customWidth="1"/>
    <col min="6925" max="7161" width="8.5546875" style="42"/>
    <col min="7162" max="7162" width="5.5546875" style="42" customWidth="1"/>
    <col min="7163" max="7163" width="13.6640625" style="42" customWidth="1"/>
    <col min="7164" max="7164" width="29" style="42" customWidth="1"/>
    <col min="7165" max="7165" width="14.44140625" style="42" customWidth="1"/>
    <col min="7166" max="7166" width="17.5546875" style="42" customWidth="1"/>
    <col min="7167" max="7167" width="17.6640625" style="42" customWidth="1"/>
    <col min="7168" max="7168" width="19.5546875" style="42" customWidth="1"/>
    <col min="7169" max="7169" width="21" style="42" customWidth="1"/>
    <col min="7170" max="7170" width="18.33203125" style="42" customWidth="1"/>
    <col min="7171" max="7173" width="16.5546875" style="42" customWidth="1"/>
    <col min="7174" max="7174" width="15.33203125" style="42" customWidth="1"/>
    <col min="7175" max="7175" width="25.5546875" style="42" customWidth="1"/>
    <col min="7176" max="7176" width="8.5546875" style="42"/>
    <col min="7177" max="7177" width="12" style="42" customWidth="1"/>
    <col min="7178" max="7178" width="11.44140625" style="42" customWidth="1"/>
    <col min="7179" max="7180" width="12" style="42" customWidth="1"/>
    <col min="7181" max="7417" width="8.5546875" style="42"/>
    <col min="7418" max="7418" width="5.5546875" style="42" customWidth="1"/>
    <col min="7419" max="7419" width="13.6640625" style="42" customWidth="1"/>
    <col min="7420" max="7420" width="29" style="42" customWidth="1"/>
    <col min="7421" max="7421" width="14.44140625" style="42" customWidth="1"/>
    <col min="7422" max="7422" width="17.5546875" style="42" customWidth="1"/>
    <col min="7423" max="7423" width="17.6640625" style="42" customWidth="1"/>
    <col min="7424" max="7424" width="19.5546875" style="42" customWidth="1"/>
    <col min="7425" max="7425" width="21" style="42" customWidth="1"/>
    <col min="7426" max="7426" width="18.33203125" style="42" customWidth="1"/>
    <col min="7427" max="7429" width="16.5546875" style="42" customWidth="1"/>
    <col min="7430" max="7430" width="15.33203125" style="42" customWidth="1"/>
    <col min="7431" max="7431" width="25.5546875" style="42" customWidth="1"/>
    <col min="7432" max="7432" width="8.5546875" style="42"/>
    <col min="7433" max="7433" width="12" style="42" customWidth="1"/>
    <col min="7434" max="7434" width="11.44140625" style="42" customWidth="1"/>
    <col min="7435" max="7436" width="12" style="42" customWidth="1"/>
    <col min="7437" max="7673" width="8.5546875" style="42"/>
    <col min="7674" max="7674" width="5.5546875" style="42" customWidth="1"/>
    <col min="7675" max="7675" width="13.6640625" style="42" customWidth="1"/>
    <col min="7676" max="7676" width="29" style="42" customWidth="1"/>
    <col min="7677" max="7677" width="14.44140625" style="42" customWidth="1"/>
    <col min="7678" max="7678" width="17.5546875" style="42" customWidth="1"/>
    <col min="7679" max="7679" width="17.6640625" style="42" customWidth="1"/>
    <col min="7680" max="7680" width="19.5546875" style="42" customWidth="1"/>
    <col min="7681" max="7681" width="21" style="42" customWidth="1"/>
    <col min="7682" max="7682" width="18.33203125" style="42" customWidth="1"/>
    <col min="7683" max="7685" width="16.5546875" style="42" customWidth="1"/>
    <col min="7686" max="7686" width="15.33203125" style="42" customWidth="1"/>
    <col min="7687" max="7687" width="25.5546875" style="42" customWidth="1"/>
    <col min="7688" max="7688" width="8.5546875" style="42"/>
    <col min="7689" max="7689" width="12" style="42" customWidth="1"/>
    <col min="7690" max="7690" width="11.44140625" style="42" customWidth="1"/>
    <col min="7691" max="7692" width="12" style="42" customWidth="1"/>
    <col min="7693" max="7929" width="8.5546875" style="42"/>
    <col min="7930" max="7930" width="5.5546875" style="42" customWidth="1"/>
    <col min="7931" max="7931" width="13.6640625" style="42" customWidth="1"/>
    <col min="7932" max="7932" width="29" style="42" customWidth="1"/>
    <col min="7933" max="7933" width="14.44140625" style="42" customWidth="1"/>
    <col min="7934" max="7934" width="17.5546875" style="42" customWidth="1"/>
    <col min="7935" max="7935" width="17.6640625" style="42" customWidth="1"/>
    <col min="7936" max="7936" width="19.5546875" style="42" customWidth="1"/>
    <col min="7937" max="7937" width="21" style="42" customWidth="1"/>
    <col min="7938" max="7938" width="18.33203125" style="42" customWidth="1"/>
    <col min="7939" max="7941" width="16.5546875" style="42" customWidth="1"/>
    <col min="7942" max="7942" width="15.33203125" style="42" customWidth="1"/>
    <col min="7943" max="7943" width="25.5546875" style="42" customWidth="1"/>
    <col min="7944" max="7944" width="8.5546875" style="42"/>
    <col min="7945" max="7945" width="12" style="42" customWidth="1"/>
    <col min="7946" max="7946" width="11.44140625" style="42" customWidth="1"/>
    <col min="7947" max="7948" width="12" style="42" customWidth="1"/>
    <col min="7949" max="8185" width="8.5546875" style="42"/>
    <col min="8186" max="8186" width="5.5546875" style="42" customWidth="1"/>
    <col min="8187" max="8187" width="13.6640625" style="42" customWidth="1"/>
    <col min="8188" max="8188" width="29" style="42" customWidth="1"/>
    <col min="8189" max="8189" width="14.44140625" style="42" customWidth="1"/>
    <col min="8190" max="8190" width="17.5546875" style="42" customWidth="1"/>
    <col min="8191" max="8191" width="17.6640625" style="42" customWidth="1"/>
    <col min="8192" max="8192" width="19.5546875" style="42" customWidth="1"/>
    <col min="8193" max="8193" width="21" style="42" customWidth="1"/>
    <col min="8194" max="8194" width="18.33203125" style="42" customWidth="1"/>
    <col min="8195" max="8197" width="16.5546875" style="42" customWidth="1"/>
    <col min="8198" max="8198" width="15.33203125" style="42" customWidth="1"/>
    <col min="8199" max="8199" width="25.5546875" style="42" customWidth="1"/>
    <col min="8200" max="8200" width="8.5546875" style="42"/>
    <col min="8201" max="8201" width="12" style="42" customWidth="1"/>
    <col min="8202" max="8202" width="11.44140625" style="42" customWidth="1"/>
    <col min="8203" max="8204" width="12" style="42" customWidth="1"/>
    <col min="8205" max="8441" width="8.5546875" style="42"/>
    <col min="8442" max="8442" width="5.5546875" style="42" customWidth="1"/>
    <col min="8443" max="8443" width="13.6640625" style="42" customWidth="1"/>
    <col min="8444" max="8444" width="29" style="42" customWidth="1"/>
    <col min="8445" max="8445" width="14.44140625" style="42" customWidth="1"/>
    <col min="8446" max="8446" width="17.5546875" style="42" customWidth="1"/>
    <col min="8447" max="8447" width="17.6640625" style="42" customWidth="1"/>
    <col min="8448" max="8448" width="19.5546875" style="42" customWidth="1"/>
    <col min="8449" max="8449" width="21" style="42" customWidth="1"/>
    <col min="8450" max="8450" width="18.33203125" style="42" customWidth="1"/>
    <col min="8451" max="8453" width="16.5546875" style="42" customWidth="1"/>
    <col min="8454" max="8454" width="15.33203125" style="42" customWidth="1"/>
    <col min="8455" max="8455" width="25.5546875" style="42" customWidth="1"/>
    <col min="8456" max="8456" width="8.5546875" style="42"/>
    <col min="8457" max="8457" width="12" style="42" customWidth="1"/>
    <col min="8458" max="8458" width="11.44140625" style="42" customWidth="1"/>
    <col min="8459" max="8460" width="12" style="42" customWidth="1"/>
    <col min="8461" max="8697" width="8.5546875" style="42"/>
    <col min="8698" max="8698" width="5.5546875" style="42" customWidth="1"/>
    <col min="8699" max="8699" width="13.6640625" style="42" customWidth="1"/>
    <col min="8700" max="8700" width="29" style="42" customWidth="1"/>
    <col min="8701" max="8701" width="14.44140625" style="42" customWidth="1"/>
    <col min="8702" max="8702" width="17.5546875" style="42" customWidth="1"/>
    <col min="8703" max="8703" width="17.6640625" style="42" customWidth="1"/>
    <col min="8704" max="8704" width="19.5546875" style="42" customWidth="1"/>
    <col min="8705" max="8705" width="21" style="42" customWidth="1"/>
    <col min="8706" max="8706" width="18.33203125" style="42" customWidth="1"/>
    <col min="8707" max="8709" width="16.5546875" style="42" customWidth="1"/>
    <col min="8710" max="8710" width="15.33203125" style="42" customWidth="1"/>
    <col min="8711" max="8711" width="25.5546875" style="42" customWidth="1"/>
    <col min="8712" max="8712" width="8.5546875" style="42"/>
    <col min="8713" max="8713" width="12" style="42" customWidth="1"/>
    <col min="8714" max="8714" width="11.44140625" style="42" customWidth="1"/>
    <col min="8715" max="8716" width="12" style="42" customWidth="1"/>
    <col min="8717" max="8953" width="8.5546875" style="42"/>
    <col min="8954" max="8954" width="5.5546875" style="42" customWidth="1"/>
    <col min="8955" max="8955" width="13.6640625" style="42" customWidth="1"/>
    <col min="8956" max="8956" width="29" style="42" customWidth="1"/>
    <col min="8957" max="8957" width="14.44140625" style="42" customWidth="1"/>
    <col min="8958" max="8958" width="17.5546875" style="42" customWidth="1"/>
    <col min="8959" max="8959" width="17.6640625" style="42" customWidth="1"/>
    <col min="8960" max="8960" width="19.5546875" style="42" customWidth="1"/>
    <col min="8961" max="8961" width="21" style="42" customWidth="1"/>
    <col min="8962" max="8962" width="18.33203125" style="42" customWidth="1"/>
    <col min="8963" max="8965" width="16.5546875" style="42" customWidth="1"/>
    <col min="8966" max="8966" width="15.33203125" style="42" customWidth="1"/>
    <col min="8967" max="8967" width="25.5546875" style="42" customWidth="1"/>
    <col min="8968" max="8968" width="8.5546875" style="42"/>
    <col min="8969" max="8969" width="12" style="42" customWidth="1"/>
    <col min="8970" max="8970" width="11.44140625" style="42" customWidth="1"/>
    <col min="8971" max="8972" width="12" style="42" customWidth="1"/>
    <col min="8973" max="9209" width="8.5546875" style="42"/>
    <col min="9210" max="9210" width="5.5546875" style="42" customWidth="1"/>
    <col min="9211" max="9211" width="13.6640625" style="42" customWidth="1"/>
    <col min="9212" max="9212" width="29" style="42" customWidth="1"/>
    <col min="9213" max="9213" width="14.44140625" style="42" customWidth="1"/>
    <col min="9214" max="9214" width="17.5546875" style="42" customWidth="1"/>
    <col min="9215" max="9215" width="17.6640625" style="42" customWidth="1"/>
    <col min="9216" max="9216" width="19.5546875" style="42" customWidth="1"/>
    <col min="9217" max="9217" width="21" style="42" customWidth="1"/>
    <col min="9218" max="9218" width="18.33203125" style="42" customWidth="1"/>
    <col min="9219" max="9221" width="16.5546875" style="42" customWidth="1"/>
    <col min="9222" max="9222" width="15.33203125" style="42" customWidth="1"/>
    <col min="9223" max="9223" width="25.5546875" style="42" customWidth="1"/>
    <col min="9224" max="9224" width="8.5546875" style="42"/>
    <col min="9225" max="9225" width="12" style="42" customWidth="1"/>
    <col min="9226" max="9226" width="11.44140625" style="42" customWidth="1"/>
    <col min="9227" max="9228" width="12" style="42" customWidth="1"/>
    <col min="9229" max="9465" width="8.5546875" style="42"/>
    <col min="9466" max="9466" width="5.5546875" style="42" customWidth="1"/>
    <col min="9467" max="9467" width="13.6640625" style="42" customWidth="1"/>
    <col min="9468" max="9468" width="29" style="42" customWidth="1"/>
    <col min="9469" max="9469" width="14.44140625" style="42" customWidth="1"/>
    <col min="9470" max="9470" width="17.5546875" style="42" customWidth="1"/>
    <col min="9471" max="9471" width="17.6640625" style="42" customWidth="1"/>
    <col min="9472" max="9472" width="19.5546875" style="42" customWidth="1"/>
    <col min="9473" max="9473" width="21" style="42" customWidth="1"/>
    <col min="9474" max="9474" width="18.33203125" style="42" customWidth="1"/>
    <col min="9475" max="9477" width="16.5546875" style="42" customWidth="1"/>
    <col min="9478" max="9478" width="15.33203125" style="42" customWidth="1"/>
    <col min="9479" max="9479" width="25.5546875" style="42" customWidth="1"/>
    <col min="9480" max="9480" width="8.5546875" style="42"/>
    <col min="9481" max="9481" width="12" style="42" customWidth="1"/>
    <col min="9482" max="9482" width="11.44140625" style="42" customWidth="1"/>
    <col min="9483" max="9484" width="12" style="42" customWidth="1"/>
    <col min="9485" max="9721" width="8.5546875" style="42"/>
    <col min="9722" max="9722" width="5.5546875" style="42" customWidth="1"/>
    <col min="9723" max="9723" width="13.6640625" style="42" customWidth="1"/>
    <col min="9724" max="9724" width="29" style="42" customWidth="1"/>
    <col min="9725" max="9725" width="14.44140625" style="42" customWidth="1"/>
    <col min="9726" max="9726" width="17.5546875" style="42" customWidth="1"/>
    <col min="9727" max="9727" width="17.6640625" style="42" customWidth="1"/>
    <col min="9728" max="9728" width="19.5546875" style="42" customWidth="1"/>
    <col min="9729" max="9729" width="21" style="42" customWidth="1"/>
    <col min="9730" max="9730" width="18.33203125" style="42" customWidth="1"/>
    <col min="9731" max="9733" width="16.5546875" style="42" customWidth="1"/>
    <col min="9734" max="9734" width="15.33203125" style="42" customWidth="1"/>
    <col min="9735" max="9735" width="25.5546875" style="42" customWidth="1"/>
    <col min="9736" max="9736" width="8.5546875" style="42"/>
    <col min="9737" max="9737" width="12" style="42" customWidth="1"/>
    <col min="9738" max="9738" width="11.44140625" style="42" customWidth="1"/>
    <col min="9739" max="9740" width="12" style="42" customWidth="1"/>
    <col min="9741" max="9977" width="8.5546875" style="42"/>
    <col min="9978" max="9978" width="5.5546875" style="42" customWidth="1"/>
    <col min="9979" max="9979" width="13.6640625" style="42" customWidth="1"/>
    <col min="9980" max="9980" width="29" style="42" customWidth="1"/>
    <col min="9981" max="9981" width="14.44140625" style="42" customWidth="1"/>
    <col min="9982" max="9982" width="17.5546875" style="42" customWidth="1"/>
    <col min="9983" max="9983" width="17.6640625" style="42" customWidth="1"/>
    <col min="9984" max="9984" width="19.5546875" style="42" customWidth="1"/>
    <col min="9985" max="9985" width="21" style="42" customWidth="1"/>
    <col min="9986" max="9986" width="18.33203125" style="42" customWidth="1"/>
    <col min="9987" max="9989" width="16.5546875" style="42" customWidth="1"/>
    <col min="9990" max="9990" width="15.33203125" style="42" customWidth="1"/>
    <col min="9991" max="9991" width="25.5546875" style="42" customWidth="1"/>
    <col min="9992" max="9992" width="8.5546875" style="42"/>
    <col min="9993" max="9993" width="12" style="42" customWidth="1"/>
    <col min="9994" max="9994" width="11.44140625" style="42" customWidth="1"/>
    <col min="9995" max="9996" width="12" style="42" customWidth="1"/>
    <col min="9997" max="10233" width="8.5546875" style="42"/>
    <col min="10234" max="10234" width="5.5546875" style="42" customWidth="1"/>
    <col min="10235" max="10235" width="13.6640625" style="42" customWidth="1"/>
    <col min="10236" max="10236" width="29" style="42" customWidth="1"/>
    <col min="10237" max="10237" width="14.44140625" style="42" customWidth="1"/>
    <col min="10238" max="10238" width="17.5546875" style="42" customWidth="1"/>
    <col min="10239" max="10239" width="17.6640625" style="42" customWidth="1"/>
    <col min="10240" max="10240" width="19.5546875" style="42" customWidth="1"/>
    <col min="10241" max="10241" width="21" style="42" customWidth="1"/>
    <col min="10242" max="10242" width="18.33203125" style="42" customWidth="1"/>
    <col min="10243" max="10245" width="16.5546875" style="42" customWidth="1"/>
    <col min="10246" max="10246" width="15.33203125" style="42" customWidth="1"/>
    <col min="10247" max="10247" width="25.5546875" style="42" customWidth="1"/>
    <col min="10248" max="10248" width="8.5546875" style="42"/>
    <col min="10249" max="10249" width="12" style="42" customWidth="1"/>
    <col min="10250" max="10250" width="11.44140625" style="42" customWidth="1"/>
    <col min="10251" max="10252" width="12" style="42" customWidth="1"/>
    <col min="10253" max="10489" width="8.5546875" style="42"/>
    <col min="10490" max="10490" width="5.5546875" style="42" customWidth="1"/>
    <col min="10491" max="10491" width="13.6640625" style="42" customWidth="1"/>
    <col min="10492" max="10492" width="29" style="42" customWidth="1"/>
    <col min="10493" max="10493" width="14.44140625" style="42" customWidth="1"/>
    <col min="10494" max="10494" width="17.5546875" style="42" customWidth="1"/>
    <col min="10495" max="10495" width="17.6640625" style="42" customWidth="1"/>
    <col min="10496" max="10496" width="19.5546875" style="42" customWidth="1"/>
    <col min="10497" max="10497" width="21" style="42" customWidth="1"/>
    <col min="10498" max="10498" width="18.33203125" style="42" customWidth="1"/>
    <col min="10499" max="10501" width="16.5546875" style="42" customWidth="1"/>
    <col min="10502" max="10502" width="15.33203125" style="42" customWidth="1"/>
    <col min="10503" max="10503" width="25.5546875" style="42" customWidth="1"/>
    <col min="10504" max="10504" width="8.5546875" style="42"/>
    <col min="10505" max="10505" width="12" style="42" customWidth="1"/>
    <col min="10506" max="10506" width="11.44140625" style="42" customWidth="1"/>
    <col min="10507" max="10508" width="12" style="42" customWidth="1"/>
    <col min="10509" max="10745" width="8.5546875" style="42"/>
    <col min="10746" max="10746" width="5.5546875" style="42" customWidth="1"/>
    <col min="10747" max="10747" width="13.6640625" style="42" customWidth="1"/>
    <col min="10748" max="10748" width="29" style="42" customWidth="1"/>
    <col min="10749" max="10749" width="14.44140625" style="42" customWidth="1"/>
    <col min="10750" max="10750" width="17.5546875" style="42" customWidth="1"/>
    <col min="10751" max="10751" width="17.6640625" style="42" customWidth="1"/>
    <col min="10752" max="10752" width="19.5546875" style="42" customWidth="1"/>
    <col min="10753" max="10753" width="21" style="42" customWidth="1"/>
    <col min="10754" max="10754" width="18.33203125" style="42" customWidth="1"/>
    <col min="10755" max="10757" width="16.5546875" style="42" customWidth="1"/>
    <col min="10758" max="10758" width="15.33203125" style="42" customWidth="1"/>
    <col min="10759" max="10759" width="25.5546875" style="42" customWidth="1"/>
    <col min="10760" max="10760" width="8.5546875" style="42"/>
    <col min="10761" max="10761" width="12" style="42" customWidth="1"/>
    <col min="10762" max="10762" width="11.44140625" style="42" customWidth="1"/>
    <col min="10763" max="10764" width="12" style="42" customWidth="1"/>
    <col min="10765" max="11001" width="8.5546875" style="42"/>
    <col min="11002" max="11002" width="5.5546875" style="42" customWidth="1"/>
    <col min="11003" max="11003" width="13.6640625" style="42" customWidth="1"/>
    <col min="11004" max="11004" width="29" style="42" customWidth="1"/>
    <col min="11005" max="11005" width="14.44140625" style="42" customWidth="1"/>
    <col min="11006" max="11006" width="17.5546875" style="42" customWidth="1"/>
    <col min="11007" max="11007" width="17.6640625" style="42" customWidth="1"/>
    <col min="11008" max="11008" width="19.5546875" style="42" customWidth="1"/>
    <col min="11009" max="11009" width="21" style="42" customWidth="1"/>
    <col min="11010" max="11010" width="18.33203125" style="42" customWidth="1"/>
    <col min="11011" max="11013" width="16.5546875" style="42" customWidth="1"/>
    <col min="11014" max="11014" width="15.33203125" style="42" customWidth="1"/>
    <col min="11015" max="11015" width="25.5546875" style="42" customWidth="1"/>
    <col min="11016" max="11016" width="8.5546875" style="42"/>
    <col min="11017" max="11017" width="12" style="42" customWidth="1"/>
    <col min="11018" max="11018" width="11.44140625" style="42" customWidth="1"/>
    <col min="11019" max="11020" width="12" style="42" customWidth="1"/>
    <col min="11021" max="11257" width="8.5546875" style="42"/>
    <col min="11258" max="11258" width="5.5546875" style="42" customWidth="1"/>
    <col min="11259" max="11259" width="13.6640625" style="42" customWidth="1"/>
    <col min="11260" max="11260" width="29" style="42" customWidth="1"/>
    <col min="11261" max="11261" width="14.44140625" style="42" customWidth="1"/>
    <col min="11262" max="11262" width="17.5546875" style="42" customWidth="1"/>
    <col min="11263" max="11263" width="17.6640625" style="42" customWidth="1"/>
    <col min="11264" max="11264" width="19.5546875" style="42" customWidth="1"/>
    <col min="11265" max="11265" width="21" style="42" customWidth="1"/>
    <col min="11266" max="11266" width="18.33203125" style="42" customWidth="1"/>
    <col min="11267" max="11269" width="16.5546875" style="42" customWidth="1"/>
    <col min="11270" max="11270" width="15.33203125" style="42" customWidth="1"/>
    <col min="11271" max="11271" width="25.5546875" style="42" customWidth="1"/>
    <col min="11272" max="11272" width="8.5546875" style="42"/>
    <col min="11273" max="11273" width="12" style="42" customWidth="1"/>
    <col min="11274" max="11274" width="11.44140625" style="42" customWidth="1"/>
    <col min="11275" max="11276" width="12" style="42" customWidth="1"/>
    <col min="11277" max="11513" width="8.5546875" style="42"/>
    <col min="11514" max="11514" width="5.5546875" style="42" customWidth="1"/>
    <col min="11515" max="11515" width="13.6640625" style="42" customWidth="1"/>
    <col min="11516" max="11516" width="29" style="42" customWidth="1"/>
    <col min="11517" max="11517" width="14.44140625" style="42" customWidth="1"/>
    <col min="11518" max="11518" width="17.5546875" style="42" customWidth="1"/>
    <col min="11519" max="11519" width="17.6640625" style="42" customWidth="1"/>
    <col min="11520" max="11520" width="19.5546875" style="42" customWidth="1"/>
    <col min="11521" max="11521" width="21" style="42" customWidth="1"/>
    <col min="11522" max="11522" width="18.33203125" style="42" customWidth="1"/>
    <col min="11523" max="11525" width="16.5546875" style="42" customWidth="1"/>
    <col min="11526" max="11526" width="15.33203125" style="42" customWidth="1"/>
    <col min="11527" max="11527" width="25.5546875" style="42" customWidth="1"/>
    <col min="11528" max="11528" width="8.5546875" style="42"/>
    <col min="11529" max="11529" width="12" style="42" customWidth="1"/>
    <col min="11530" max="11530" width="11.44140625" style="42" customWidth="1"/>
    <col min="11531" max="11532" width="12" style="42" customWidth="1"/>
    <col min="11533" max="11769" width="8.5546875" style="42"/>
    <col min="11770" max="11770" width="5.5546875" style="42" customWidth="1"/>
    <col min="11771" max="11771" width="13.6640625" style="42" customWidth="1"/>
    <col min="11772" max="11772" width="29" style="42" customWidth="1"/>
    <col min="11773" max="11773" width="14.44140625" style="42" customWidth="1"/>
    <col min="11774" max="11774" width="17.5546875" style="42" customWidth="1"/>
    <col min="11775" max="11775" width="17.6640625" style="42" customWidth="1"/>
    <col min="11776" max="11776" width="19.5546875" style="42" customWidth="1"/>
    <col min="11777" max="11777" width="21" style="42" customWidth="1"/>
    <col min="11778" max="11778" width="18.33203125" style="42" customWidth="1"/>
    <col min="11779" max="11781" width="16.5546875" style="42" customWidth="1"/>
    <col min="11782" max="11782" width="15.33203125" style="42" customWidth="1"/>
    <col min="11783" max="11783" width="25.5546875" style="42" customWidth="1"/>
    <col min="11784" max="11784" width="8.5546875" style="42"/>
    <col min="11785" max="11785" width="12" style="42" customWidth="1"/>
    <col min="11786" max="11786" width="11.44140625" style="42" customWidth="1"/>
    <col min="11787" max="11788" width="12" style="42" customWidth="1"/>
    <col min="11789" max="12025" width="8.5546875" style="42"/>
    <col min="12026" max="12026" width="5.5546875" style="42" customWidth="1"/>
    <col min="12027" max="12027" width="13.6640625" style="42" customWidth="1"/>
    <col min="12028" max="12028" width="29" style="42" customWidth="1"/>
    <col min="12029" max="12029" width="14.44140625" style="42" customWidth="1"/>
    <col min="12030" max="12030" width="17.5546875" style="42" customWidth="1"/>
    <col min="12031" max="12031" width="17.6640625" style="42" customWidth="1"/>
    <col min="12032" max="12032" width="19.5546875" style="42" customWidth="1"/>
    <col min="12033" max="12033" width="21" style="42" customWidth="1"/>
    <col min="12034" max="12034" width="18.33203125" style="42" customWidth="1"/>
    <col min="12035" max="12037" width="16.5546875" style="42" customWidth="1"/>
    <col min="12038" max="12038" width="15.33203125" style="42" customWidth="1"/>
    <col min="12039" max="12039" width="25.5546875" style="42" customWidth="1"/>
    <col min="12040" max="12040" width="8.5546875" style="42"/>
    <col min="12041" max="12041" width="12" style="42" customWidth="1"/>
    <col min="12042" max="12042" width="11.44140625" style="42" customWidth="1"/>
    <col min="12043" max="12044" width="12" style="42" customWidth="1"/>
    <col min="12045" max="12281" width="8.5546875" style="42"/>
    <col min="12282" max="12282" width="5.5546875" style="42" customWidth="1"/>
    <col min="12283" max="12283" width="13.6640625" style="42" customWidth="1"/>
    <col min="12284" max="12284" width="29" style="42" customWidth="1"/>
    <col min="12285" max="12285" width="14.44140625" style="42" customWidth="1"/>
    <col min="12286" max="12286" width="17.5546875" style="42" customWidth="1"/>
    <col min="12287" max="12287" width="17.6640625" style="42" customWidth="1"/>
    <col min="12288" max="12288" width="19.5546875" style="42" customWidth="1"/>
    <col min="12289" max="12289" width="21" style="42" customWidth="1"/>
    <col min="12290" max="12290" width="18.33203125" style="42" customWidth="1"/>
    <col min="12291" max="12293" width="16.5546875" style="42" customWidth="1"/>
    <col min="12294" max="12294" width="15.33203125" style="42" customWidth="1"/>
    <col min="12295" max="12295" width="25.5546875" style="42" customWidth="1"/>
    <col min="12296" max="12296" width="8.5546875" style="42"/>
    <col min="12297" max="12297" width="12" style="42" customWidth="1"/>
    <col min="12298" max="12298" width="11.44140625" style="42" customWidth="1"/>
    <col min="12299" max="12300" width="12" style="42" customWidth="1"/>
    <col min="12301" max="12537" width="8.5546875" style="42"/>
    <col min="12538" max="12538" width="5.5546875" style="42" customWidth="1"/>
    <col min="12539" max="12539" width="13.6640625" style="42" customWidth="1"/>
    <col min="12540" max="12540" width="29" style="42" customWidth="1"/>
    <col min="12541" max="12541" width="14.44140625" style="42" customWidth="1"/>
    <col min="12542" max="12542" width="17.5546875" style="42" customWidth="1"/>
    <col min="12543" max="12543" width="17.6640625" style="42" customWidth="1"/>
    <col min="12544" max="12544" width="19.5546875" style="42" customWidth="1"/>
    <col min="12545" max="12545" width="21" style="42" customWidth="1"/>
    <col min="12546" max="12546" width="18.33203125" style="42" customWidth="1"/>
    <col min="12547" max="12549" width="16.5546875" style="42" customWidth="1"/>
    <col min="12550" max="12550" width="15.33203125" style="42" customWidth="1"/>
    <col min="12551" max="12551" width="25.5546875" style="42" customWidth="1"/>
    <col min="12552" max="12552" width="8.5546875" style="42"/>
    <col min="12553" max="12553" width="12" style="42" customWidth="1"/>
    <col min="12554" max="12554" width="11.44140625" style="42" customWidth="1"/>
    <col min="12555" max="12556" width="12" style="42" customWidth="1"/>
    <col min="12557" max="12793" width="8.5546875" style="42"/>
    <col min="12794" max="12794" width="5.5546875" style="42" customWidth="1"/>
    <col min="12795" max="12795" width="13.6640625" style="42" customWidth="1"/>
    <col min="12796" max="12796" width="29" style="42" customWidth="1"/>
    <col min="12797" max="12797" width="14.44140625" style="42" customWidth="1"/>
    <col min="12798" max="12798" width="17.5546875" style="42" customWidth="1"/>
    <col min="12799" max="12799" width="17.6640625" style="42" customWidth="1"/>
    <col min="12800" max="12800" width="19.5546875" style="42" customWidth="1"/>
    <col min="12801" max="12801" width="21" style="42" customWidth="1"/>
    <col min="12802" max="12802" width="18.33203125" style="42" customWidth="1"/>
    <col min="12803" max="12805" width="16.5546875" style="42" customWidth="1"/>
    <col min="12806" max="12806" width="15.33203125" style="42" customWidth="1"/>
    <col min="12807" max="12807" width="25.5546875" style="42" customWidth="1"/>
    <col min="12808" max="12808" width="8.5546875" style="42"/>
    <col min="12809" max="12809" width="12" style="42" customWidth="1"/>
    <col min="12810" max="12810" width="11.44140625" style="42" customWidth="1"/>
    <col min="12811" max="12812" width="12" style="42" customWidth="1"/>
    <col min="12813" max="13049" width="8.5546875" style="42"/>
    <col min="13050" max="13050" width="5.5546875" style="42" customWidth="1"/>
    <col min="13051" max="13051" width="13.6640625" style="42" customWidth="1"/>
    <col min="13052" max="13052" width="29" style="42" customWidth="1"/>
    <col min="13053" max="13053" width="14.44140625" style="42" customWidth="1"/>
    <col min="13054" max="13054" width="17.5546875" style="42" customWidth="1"/>
    <col min="13055" max="13055" width="17.6640625" style="42" customWidth="1"/>
    <col min="13056" max="13056" width="19.5546875" style="42" customWidth="1"/>
    <col min="13057" max="13057" width="21" style="42" customWidth="1"/>
    <col min="13058" max="13058" width="18.33203125" style="42" customWidth="1"/>
    <col min="13059" max="13061" width="16.5546875" style="42" customWidth="1"/>
    <col min="13062" max="13062" width="15.33203125" style="42" customWidth="1"/>
    <col min="13063" max="13063" width="25.5546875" style="42" customWidth="1"/>
    <col min="13064" max="13064" width="8.5546875" style="42"/>
    <col min="13065" max="13065" width="12" style="42" customWidth="1"/>
    <col min="13066" max="13066" width="11.44140625" style="42" customWidth="1"/>
    <col min="13067" max="13068" width="12" style="42" customWidth="1"/>
    <col min="13069" max="13305" width="8.5546875" style="42"/>
    <col min="13306" max="13306" width="5.5546875" style="42" customWidth="1"/>
    <col min="13307" max="13307" width="13.6640625" style="42" customWidth="1"/>
    <col min="13308" max="13308" width="29" style="42" customWidth="1"/>
    <col min="13309" max="13309" width="14.44140625" style="42" customWidth="1"/>
    <col min="13310" max="13310" width="17.5546875" style="42" customWidth="1"/>
    <col min="13311" max="13311" width="17.6640625" style="42" customWidth="1"/>
    <col min="13312" max="13312" width="19.5546875" style="42" customWidth="1"/>
    <col min="13313" max="13313" width="21" style="42" customWidth="1"/>
    <col min="13314" max="13314" width="18.33203125" style="42" customWidth="1"/>
    <col min="13315" max="13317" width="16.5546875" style="42" customWidth="1"/>
    <col min="13318" max="13318" width="15.33203125" style="42" customWidth="1"/>
    <col min="13319" max="13319" width="25.5546875" style="42" customWidth="1"/>
    <col min="13320" max="13320" width="8.5546875" style="42"/>
    <col min="13321" max="13321" width="12" style="42" customWidth="1"/>
    <col min="13322" max="13322" width="11.44140625" style="42" customWidth="1"/>
    <col min="13323" max="13324" width="12" style="42" customWidth="1"/>
    <col min="13325" max="13561" width="8.5546875" style="42"/>
    <col min="13562" max="13562" width="5.5546875" style="42" customWidth="1"/>
    <col min="13563" max="13563" width="13.6640625" style="42" customWidth="1"/>
    <col min="13564" max="13564" width="29" style="42" customWidth="1"/>
    <col min="13565" max="13565" width="14.44140625" style="42" customWidth="1"/>
    <col min="13566" max="13566" width="17.5546875" style="42" customWidth="1"/>
    <col min="13567" max="13567" width="17.6640625" style="42" customWidth="1"/>
    <col min="13568" max="13568" width="19.5546875" style="42" customWidth="1"/>
    <col min="13569" max="13569" width="21" style="42" customWidth="1"/>
    <col min="13570" max="13570" width="18.33203125" style="42" customWidth="1"/>
    <col min="13571" max="13573" width="16.5546875" style="42" customWidth="1"/>
    <col min="13574" max="13574" width="15.33203125" style="42" customWidth="1"/>
    <col min="13575" max="13575" width="25.5546875" style="42" customWidth="1"/>
    <col min="13576" max="13576" width="8.5546875" style="42"/>
    <col min="13577" max="13577" width="12" style="42" customWidth="1"/>
    <col min="13578" max="13578" width="11.44140625" style="42" customWidth="1"/>
    <col min="13579" max="13580" width="12" style="42" customWidth="1"/>
    <col min="13581" max="13817" width="8.5546875" style="42"/>
    <col min="13818" max="13818" width="5.5546875" style="42" customWidth="1"/>
    <col min="13819" max="13819" width="13.6640625" style="42" customWidth="1"/>
    <col min="13820" max="13820" width="29" style="42" customWidth="1"/>
    <col min="13821" max="13821" width="14.44140625" style="42" customWidth="1"/>
    <col min="13822" max="13822" width="17.5546875" style="42" customWidth="1"/>
    <col min="13823" max="13823" width="17.6640625" style="42" customWidth="1"/>
    <col min="13824" max="13824" width="19.5546875" style="42" customWidth="1"/>
    <col min="13825" max="13825" width="21" style="42" customWidth="1"/>
    <col min="13826" max="13826" width="18.33203125" style="42" customWidth="1"/>
    <col min="13827" max="13829" width="16.5546875" style="42" customWidth="1"/>
    <col min="13830" max="13830" width="15.33203125" style="42" customWidth="1"/>
    <col min="13831" max="13831" width="25.5546875" style="42" customWidth="1"/>
    <col min="13832" max="13832" width="8.5546875" style="42"/>
    <col min="13833" max="13833" width="12" style="42" customWidth="1"/>
    <col min="13834" max="13834" width="11.44140625" style="42" customWidth="1"/>
    <col min="13835" max="13836" width="12" style="42" customWidth="1"/>
    <col min="13837" max="14073" width="8.5546875" style="42"/>
    <col min="14074" max="14074" width="5.5546875" style="42" customWidth="1"/>
    <col min="14075" max="14075" width="13.6640625" style="42" customWidth="1"/>
    <col min="14076" max="14076" width="29" style="42" customWidth="1"/>
    <col min="14077" max="14077" width="14.44140625" style="42" customWidth="1"/>
    <col min="14078" max="14078" width="17.5546875" style="42" customWidth="1"/>
    <col min="14079" max="14079" width="17.6640625" style="42" customWidth="1"/>
    <col min="14080" max="14080" width="19.5546875" style="42" customWidth="1"/>
    <col min="14081" max="14081" width="21" style="42" customWidth="1"/>
    <col min="14082" max="14082" width="18.33203125" style="42" customWidth="1"/>
    <col min="14083" max="14085" width="16.5546875" style="42" customWidth="1"/>
    <col min="14086" max="14086" width="15.33203125" style="42" customWidth="1"/>
    <col min="14087" max="14087" width="25.5546875" style="42" customWidth="1"/>
    <col min="14088" max="14088" width="8.5546875" style="42"/>
    <col min="14089" max="14089" width="12" style="42" customWidth="1"/>
    <col min="14090" max="14090" width="11.44140625" style="42" customWidth="1"/>
    <col min="14091" max="14092" width="12" style="42" customWidth="1"/>
    <col min="14093" max="14329" width="8.5546875" style="42"/>
    <col min="14330" max="14330" width="5.5546875" style="42" customWidth="1"/>
    <col min="14331" max="14331" width="13.6640625" style="42" customWidth="1"/>
    <col min="14332" max="14332" width="29" style="42" customWidth="1"/>
    <col min="14333" max="14333" width="14.44140625" style="42" customWidth="1"/>
    <col min="14334" max="14334" width="17.5546875" style="42" customWidth="1"/>
    <col min="14335" max="14335" width="17.6640625" style="42" customWidth="1"/>
    <col min="14336" max="14336" width="19.5546875" style="42" customWidth="1"/>
    <col min="14337" max="14337" width="21" style="42" customWidth="1"/>
    <col min="14338" max="14338" width="18.33203125" style="42" customWidth="1"/>
    <col min="14339" max="14341" width="16.5546875" style="42" customWidth="1"/>
    <col min="14342" max="14342" width="15.33203125" style="42" customWidth="1"/>
    <col min="14343" max="14343" width="25.5546875" style="42" customWidth="1"/>
    <col min="14344" max="14344" width="8.5546875" style="42"/>
    <col min="14345" max="14345" width="12" style="42" customWidth="1"/>
    <col min="14346" max="14346" width="11.44140625" style="42" customWidth="1"/>
    <col min="14347" max="14348" width="12" style="42" customWidth="1"/>
    <col min="14349" max="14585" width="8.5546875" style="42"/>
    <col min="14586" max="14586" width="5.5546875" style="42" customWidth="1"/>
    <col min="14587" max="14587" width="13.6640625" style="42" customWidth="1"/>
    <col min="14588" max="14588" width="29" style="42" customWidth="1"/>
    <col min="14589" max="14589" width="14.44140625" style="42" customWidth="1"/>
    <col min="14590" max="14590" width="17.5546875" style="42" customWidth="1"/>
    <col min="14591" max="14591" width="17.6640625" style="42" customWidth="1"/>
    <col min="14592" max="14592" width="19.5546875" style="42" customWidth="1"/>
    <col min="14593" max="14593" width="21" style="42" customWidth="1"/>
    <col min="14594" max="14594" width="18.33203125" style="42" customWidth="1"/>
    <col min="14595" max="14597" width="16.5546875" style="42" customWidth="1"/>
    <col min="14598" max="14598" width="15.33203125" style="42" customWidth="1"/>
    <col min="14599" max="14599" width="25.5546875" style="42" customWidth="1"/>
    <col min="14600" max="14600" width="8.5546875" style="42"/>
    <col min="14601" max="14601" width="12" style="42" customWidth="1"/>
    <col min="14602" max="14602" width="11.44140625" style="42" customWidth="1"/>
    <col min="14603" max="14604" width="12" style="42" customWidth="1"/>
    <col min="14605" max="14841" width="8.5546875" style="42"/>
    <col min="14842" max="14842" width="5.5546875" style="42" customWidth="1"/>
    <col min="14843" max="14843" width="13.6640625" style="42" customWidth="1"/>
    <col min="14844" max="14844" width="29" style="42" customWidth="1"/>
    <col min="14845" max="14845" width="14.44140625" style="42" customWidth="1"/>
    <col min="14846" max="14846" width="17.5546875" style="42" customWidth="1"/>
    <col min="14847" max="14847" width="17.6640625" style="42" customWidth="1"/>
    <col min="14848" max="14848" width="19.5546875" style="42" customWidth="1"/>
    <col min="14849" max="14849" width="21" style="42" customWidth="1"/>
    <col min="14850" max="14850" width="18.33203125" style="42" customWidth="1"/>
    <col min="14851" max="14853" width="16.5546875" style="42" customWidth="1"/>
    <col min="14854" max="14854" width="15.33203125" style="42" customWidth="1"/>
    <col min="14855" max="14855" width="25.5546875" style="42" customWidth="1"/>
    <col min="14856" max="14856" width="8.5546875" style="42"/>
    <col min="14857" max="14857" width="12" style="42" customWidth="1"/>
    <col min="14858" max="14858" width="11.44140625" style="42" customWidth="1"/>
    <col min="14859" max="14860" width="12" style="42" customWidth="1"/>
    <col min="14861" max="15097" width="8.5546875" style="42"/>
    <col min="15098" max="15098" width="5.5546875" style="42" customWidth="1"/>
    <col min="15099" max="15099" width="13.6640625" style="42" customWidth="1"/>
    <col min="15100" max="15100" width="29" style="42" customWidth="1"/>
    <col min="15101" max="15101" width="14.44140625" style="42" customWidth="1"/>
    <col min="15102" max="15102" width="17.5546875" style="42" customWidth="1"/>
    <col min="15103" max="15103" width="17.6640625" style="42" customWidth="1"/>
    <col min="15104" max="15104" width="19.5546875" style="42" customWidth="1"/>
    <col min="15105" max="15105" width="21" style="42" customWidth="1"/>
    <col min="15106" max="15106" width="18.33203125" style="42" customWidth="1"/>
    <col min="15107" max="15109" width="16.5546875" style="42" customWidth="1"/>
    <col min="15110" max="15110" width="15.33203125" style="42" customWidth="1"/>
    <col min="15111" max="15111" width="25.5546875" style="42" customWidth="1"/>
    <col min="15112" max="15112" width="8.5546875" style="42"/>
    <col min="15113" max="15113" width="12" style="42" customWidth="1"/>
    <col min="15114" max="15114" width="11.44140625" style="42" customWidth="1"/>
    <col min="15115" max="15116" width="12" style="42" customWidth="1"/>
    <col min="15117" max="15353" width="8.5546875" style="42"/>
    <col min="15354" max="15354" width="5.5546875" style="42" customWidth="1"/>
    <col min="15355" max="15355" width="13.6640625" style="42" customWidth="1"/>
    <col min="15356" max="15356" width="29" style="42" customWidth="1"/>
    <col min="15357" max="15357" width="14.44140625" style="42" customWidth="1"/>
    <col min="15358" max="15358" width="17.5546875" style="42" customWidth="1"/>
    <col min="15359" max="15359" width="17.6640625" style="42" customWidth="1"/>
    <col min="15360" max="15360" width="19.5546875" style="42" customWidth="1"/>
    <col min="15361" max="15361" width="21" style="42" customWidth="1"/>
    <col min="15362" max="15362" width="18.33203125" style="42" customWidth="1"/>
    <col min="15363" max="15365" width="16.5546875" style="42" customWidth="1"/>
    <col min="15366" max="15366" width="15.33203125" style="42" customWidth="1"/>
    <col min="15367" max="15367" width="25.5546875" style="42" customWidth="1"/>
    <col min="15368" max="15368" width="8.5546875" style="42"/>
    <col min="15369" max="15369" width="12" style="42" customWidth="1"/>
    <col min="15370" max="15370" width="11.44140625" style="42" customWidth="1"/>
    <col min="15371" max="15372" width="12" style="42" customWidth="1"/>
    <col min="15373" max="15609" width="8.5546875" style="42"/>
    <col min="15610" max="15610" width="5.5546875" style="42" customWidth="1"/>
    <col min="15611" max="15611" width="13.6640625" style="42" customWidth="1"/>
    <col min="15612" max="15612" width="29" style="42" customWidth="1"/>
    <col min="15613" max="15613" width="14.44140625" style="42" customWidth="1"/>
    <col min="15614" max="15614" width="17.5546875" style="42" customWidth="1"/>
    <col min="15615" max="15615" width="17.6640625" style="42" customWidth="1"/>
    <col min="15616" max="15616" width="19.5546875" style="42" customWidth="1"/>
    <col min="15617" max="15617" width="21" style="42" customWidth="1"/>
    <col min="15618" max="15618" width="18.33203125" style="42" customWidth="1"/>
    <col min="15619" max="15621" width="16.5546875" style="42" customWidth="1"/>
    <col min="15622" max="15622" width="15.33203125" style="42" customWidth="1"/>
    <col min="15623" max="15623" width="25.5546875" style="42" customWidth="1"/>
    <col min="15624" max="15624" width="8.5546875" style="42"/>
    <col min="15625" max="15625" width="12" style="42" customWidth="1"/>
    <col min="15626" max="15626" width="11.44140625" style="42" customWidth="1"/>
    <col min="15627" max="15628" width="12" style="42" customWidth="1"/>
    <col min="15629" max="15865" width="8.5546875" style="42"/>
    <col min="15866" max="15866" width="5.5546875" style="42" customWidth="1"/>
    <col min="15867" max="15867" width="13.6640625" style="42" customWidth="1"/>
    <col min="15868" max="15868" width="29" style="42" customWidth="1"/>
    <col min="15869" max="15869" width="14.44140625" style="42" customWidth="1"/>
    <col min="15870" max="15870" width="17.5546875" style="42" customWidth="1"/>
    <col min="15871" max="15871" width="17.6640625" style="42" customWidth="1"/>
    <col min="15872" max="15872" width="19.5546875" style="42" customWidth="1"/>
    <col min="15873" max="15873" width="21" style="42" customWidth="1"/>
    <col min="15874" max="15874" width="18.33203125" style="42" customWidth="1"/>
    <col min="15875" max="15877" width="16.5546875" style="42" customWidth="1"/>
    <col min="15878" max="15878" width="15.33203125" style="42" customWidth="1"/>
    <col min="15879" max="15879" width="25.5546875" style="42" customWidth="1"/>
    <col min="15880" max="15880" width="8.5546875" style="42"/>
    <col min="15881" max="15881" width="12" style="42" customWidth="1"/>
    <col min="15882" max="15882" width="11.44140625" style="42" customWidth="1"/>
    <col min="15883" max="15884" width="12" style="42" customWidth="1"/>
    <col min="15885" max="16121" width="8.5546875" style="42"/>
    <col min="16122" max="16122" width="5.5546875" style="42" customWidth="1"/>
    <col min="16123" max="16123" width="13.6640625" style="42" customWidth="1"/>
    <col min="16124" max="16124" width="29" style="42" customWidth="1"/>
    <col min="16125" max="16125" width="14.44140625" style="42" customWidth="1"/>
    <col min="16126" max="16126" width="17.5546875" style="42" customWidth="1"/>
    <col min="16127" max="16127" width="17.6640625" style="42" customWidth="1"/>
    <col min="16128" max="16128" width="19.5546875" style="42" customWidth="1"/>
    <col min="16129" max="16129" width="21" style="42" customWidth="1"/>
    <col min="16130" max="16130" width="18.33203125" style="42" customWidth="1"/>
    <col min="16131" max="16133" width="16.5546875" style="42" customWidth="1"/>
    <col min="16134" max="16134" width="15.33203125" style="42" customWidth="1"/>
    <col min="16135" max="16135" width="25.5546875" style="42" customWidth="1"/>
    <col min="16136" max="16136" width="8.5546875" style="42"/>
    <col min="16137" max="16137" width="12" style="42" customWidth="1"/>
    <col min="16138" max="16138" width="11.44140625" style="42" customWidth="1"/>
    <col min="16139" max="16140" width="12" style="42" customWidth="1"/>
    <col min="16141" max="16384" width="8.5546875" style="42"/>
  </cols>
  <sheetData>
    <row r="1" spans="1:12" ht="18.600000000000001" thickBot="1" x14ac:dyDescent="0.4"/>
    <row r="2" spans="1:12" ht="24" customHeight="1" x14ac:dyDescent="0.35">
      <c r="A2" s="491" t="s">
        <v>0</v>
      </c>
      <c r="B2" s="491"/>
      <c r="C2" s="491"/>
      <c r="D2" s="496" t="s">
        <v>314</v>
      </c>
      <c r="E2" s="496"/>
      <c r="F2" s="496"/>
      <c r="H2" s="478" t="s">
        <v>1</v>
      </c>
      <c r="I2" s="479"/>
      <c r="J2" s="479"/>
      <c r="K2" s="480"/>
    </row>
    <row r="3" spans="1:12" ht="25.2" customHeight="1" x14ac:dyDescent="0.35">
      <c r="A3" s="491" t="s">
        <v>2</v>
      </c>
      <c r="B3" s="491"/>
      <c r="C3" s="491"/>
      <c r="D3" s="493" t="s">
        <v>313</v>
      </c>
      <c r="E3" s="494"/>
      <c r="F3" s="495"/>
      <c r="H3" s="481" t="s">
        <v>298</v>
      </c>
      <c r="I3" s="482"/>
      <c r="J3" s="482"/>
      <c r="K3" s="483"/>
    </row>
    <row r="4" spans="1:12" ht="28.5" customHeight="1" thickBot="1" x14ac:dyDescent="0.4">
      <c r="A4" s="491" t="s">
        <v>3</v>
      </c>
      <c r="B4" s="491"/>
      <c r="C4" s="491"/>
      <c r="D4" s="496" t="s">
        <v>312</v>
      </c>
      <c r="E4" s="496"/>
      <c r="F4" s="496"/>
      <c r="H4" s="484"/>
      <c r="I4" s="485"/>
      <c r="J4" s="485"/>
      <c r="K4" s="486"/>
    </row>
    <row r="5" spans="1:12" ht="14.25" customHeight="1" x14ac:dyDescent="0.35">
      <c r="A5" s="54"/>
      <c r="B5" s="54"/>
      <c r="C5" s="54"/>
      <c r="D5" s="54"/>
      <c r="E5" s="55"/>
      <c r="F5" s="55"/>
      <c r="G5" s="54"/>
      <c r="H5" s="54"/>
      <c r="I5" s="54"/>
      <c r="J5" s="56"/>
      <c r="K5" s="56"/>
    </row>
    <row r="6" spans="1:12" x14ac:dyDescent="0.35">
      <c r="A6" s="492" t="s">
        <v>279</v>
      </c>
      <c r="B6" s="492"/>
      <c r="C6" s="492"/>
      <c r="D6" s="492"/>
      <c r="E6" s="492"/>
      <c r="F6" s="492"/>
      <c r="G6" s="492"/>
      <c r="H6" s="492"/>
      <c r="I6" s="492"/>
      <c r="J6" s="492"/>
      <c r="K6" s="492"/>
    </row>
    <row r="7" spans="1:12" ht="90.6" customHeight="1" x14ac:dyDescent="0.35">
      <c r="A7" s="487" t="s">
        <v>5</v>
      </c>
      <c r="B7" s="57" t="s">
        <v>6</v>
      </c>
      <c r="C7" s="57" t="s">
        <v>24</v>
      </c>
      <c r="D7" s="57" t="s">
        <v>247</v>
      </c>
      <c r="E7" s="57" t="s">
        <v>199</v>
      </c>
      <c r="F7" s="57"/>
      <c r="G7" s="57" t="s">
        <v>25</v>
      </c>
      <c r="H7" s="57" t="s">
        <v>79</v>
      </c>
      <c r="I7" s="375" t="s">
        <v>26</v>
      </c>
      <c r="J7" s="57" t="s">
        <v>35</v>
      </c>
      <c r="K7" s="58" t="s">
        <v>34</v>
      </c>
    </row>
    <row r="8" spans="1:12" s="239" customFormat="1" ht="28.5" customHeight="1" x14ac:dyDescent="0.3">
      <c r="A8" s="487"/>
      <c r="B8" s="59" t="s">
        <v>7</v>
      </c>
      <c r="C8" s="60">
        <v>60102.87</v>
      </c>
      <c r="D8" s="376">
        <f>178.02*13</f>
        <v>2314.2600000000002</v>
      </c>
      <c r="E8" s="377">
        <f>46.23*13</f>
        <v>600.99</v>
      </c>
      <c r="F8" s="378"/>
      <c r="G8" s="63">
        <f>+C8+D8+E8</f>
        <v>63018.12</v>
      </c>
      <c r="H8" s="64">
        <f>G8*38.38%</f>
        <v>24186.354456000005</v>
      </c>
      <c r="I8" s="379">
        <f>+ROUND(+G8+H8,2)</f>
        <v>87204.47</v>
      </c>
      <c r="J8" s="237">
        <v>32</v>
      </c>
      <c r="K8" s="238">
        <f>+ROUND(J8*I8,2)</f>
        <v>2790543.04</v>
      </c>
    </row>
    <row r="9" spans="1:12" s="239" customFormat="1" ht="28.5" customHeight="1" x14ac:dyDescent="0.3">
      <c r="A9" s="487"/>
      <c r="B9" s="59" t="s">
        <v>8</v>
      </c>
      <c r="C9" s="60">
        <v>47015.77</v>
      </c>
      <c r="D9" s="376">
        <f>139.22*13</f>
        <v>1809.86</v>
      </c>
      <c r="E9" s="240">
        <f>36.17*13</f>
        <v>470.21000000000004</v>
      </c>
      <c r="F9" s="378"/>
      <c r="G9" s="63">
        <f>+C9+D9+E9</f>
        <v>49295.839999999997</v>
      </c>
      <c r="H9" s="64">
        <f>G9*38.38%</f>
        <v>18919.743392</v>
      </c>
      <c r="I9" s="379">
        <f>+ROUND(+G9+H9,2)</f>
        <v>68215.58</v>
      </c>
      <c r="J9" s="237">
        <v>198</v>
      </c>
      <c r="K9" s="238">
        <f>+ROUND(J9*I9,2)</f>
        <v>13506684.84</v>
      </c>
      <c r="L9" s="241"/>
    </row>
    <row r="10" spans="1:12" ht="6" customHeight="1" x14ac:dyDescent="0.35">
      <c r="A10" s="69"/>
      <c r="B10" s="70"/>
      <c r="C10" s="71"/>
      <c r="D10" s="71"/>
      <c r="E10" s="71"/>
      <c r="F10" s="71"/>
      <c r="G10" s="71"/>
      <c r="H10" s="71"/>
      <c r="I10" s="71"/>
      <c r="J10" s="128"/>
      <c r="K10" s="71"/>
      <c r="L10" s="50"/>
    </row>
    <row r="11" spans="1:12" ht="94.5" customHeight="1" x14ac:dyDescent="0.35">
      <c r="A11" s="488" t="s">
        <v>9</v>
      </c>
      <c r="B11" s="72"/>
      <c r="C11" s="57" t="s">
        <v>167</v>
      </c>
      <c r="D11" s="57" t="s">
        <v>199</v>
      </c>
      <c r="E11" s="57" t="s">
        <v>27</v>
      </c>
      <c r="F11" s="57" t="s">
        <v>28</v>
      </c>
      <c r="G11" s="57" t="s">
        <v>10</v>
      </c>
      <c r="H11" s="57" t="s">
        <v>29</v>
      </c>
      <c r="I11" s="375" t="s">
        <v>26</v>
      </c>
      <c r="J11" s="129" t="s">
        <v>35</v>
      </c>
      <c r="K11" s="58" t="s">
        <v>34</v>
      </c>
      <c r="L11" s="50"/>
    </row>
    <row r="12" spans="1:12" s="239" customFormat="1" ht="28.5" customHeight="1" x14ac:dyDescent="0.3">
      <c r="A12" s="489"/>
      <c r="B12" s="240" t="s">
        <v>66</v>
      </c>
      <c r="C12" s="380">
        <f>34634.49/12*13</f>
        <v>37520.697500000002</v>
      </c>
      <c r="D12" s="380">
        <f>28.86*13</f>
        <v>375.18</v>
      </c>
      <c r="E12" s="448">
        <v>29000</v>
      </c>
      <c r="F12" s="448">
        <v>6000</v>
      </c>
      <c r="G12" s="380">
        <f>+C12+D12+E12+F12</f>
        <v>72895.877500000002</v>
      </c>
      <c r="H12" s="380">
        <f>+(C12+D12+E12)*38.38%+(F12*32.7%)</f>
        <v>27636.637784500002</v>
      </c>
      <c r="I12" s="379">
        <f>+IF(E12&lt;&gt;0,+ROUND(+G12+H12,2),"0")</f>
        <v>100532.52</v>
      </c>
      <c r="J12" s="242">
        <v>100</v>
      </c>
      <c r="K12" s="238">
        <f>+ROUND(J12*I12,2)</f>
        <v>10053252</v>
      </c>
      <c r="L12" s="241"/>
    </row>
    <row r="13" spans="1:12" ht="6" customHeight="1" x14ac:dyDescent="0.35">
      <c r="A13" s="489"/>
      <c r="B13" s="70"/>
      <c r="C13" s="71"/>
      <c r="D13" s="71"/>
      <c r="E13" s="71"/>
      <c r="F13" s="71"/>
      <c r="G13" s="71"/>
      <c r="H13" s="71"/>
      <c r="I13" s="71"/>
      <c r="J13" s="128"/>
      <c r="K13" s="71"/>
      <c r="L13" s="50"/>
    </row>
    <row r="14" spans="1:12" ht="96" customHeight="1" x14ac:dyDescent="0.35">
      <c r="A14" s="489"/>
      <c r="B14" s="72"/>
      <c r="C14" s="57" t="s">
        <v>200</v>
      </c>
      <c r="D14" s="57" t="s">
        <v>201</v>
      </c>
      <c r="E14" s="57" t="s">
        <v>202</v>
      </c>
      <c r="F14" s="57" t="s">
        <v>203</v>
      </c>
      <c r="G14" s="57" t="s">
        <v>32</v>
      </c>
      <c r="H14" s="57" t="s">
        <v>79</v>
      </c>
      <c r="I14" s="375" t="s">
        <v>26</v>
      </c>
      <c r="J14" s="129" t="s">
        <v>35</v>
      </c>
      <c r="K14" s="58" t="s">
        <v>34</v>
      </c>
      <c r="L14" s="50"/>
    </row>
    <row r="15" spans="1:12" s="239" customFormat="1" ht="28.5" customHeight="1" x14ac:dyDescent="0.35">
      <c r="A15" s="489"/>
      <c r="B15" s="240" t="s">
        <v>11</v>
      </c>
      <c r="C15" s="60">
        <f>25363.13</f>
        <v>25363.13</v>
      </c>
      <c r="D15" s="376">
        <f>21.14*12</f>
        <v>253.68</v>
      </c>
      <c r="E15" s="376"/>
      <c r="F15" s="73">
        <f>+ROUND((C15+D15+E15)/12,2)</f>
        <v>2134.73</v>
      </c>
      <c r="G15" s="376">
        <f>+F15+D15+C15+E15</f>
        <v>27751.54</v>
      </c>
      <c r="H15" s="64">
        <f>G15*38.38%</f>
        <v>10651.041052</v>
      </c>
      <c r="I15" s="379">
        <f>+ROUND(+G15+H15,2)</f>
        <v>38402.58</v>
      </c>
      <c r="J15" s="242">
        <v>5587</v>
      </c>
      <c r="K15" s="238">
        <f>+ROUND(J15*I15,2)</f>
        <v>214555214.46000001</v>
      </c>
    </row>
    <row r="16" spans="1:12" ht="6" customHeight="1" x14ac:dyDescent="0.35">
      <c r="A16" s="489"/>
      <c r="B16" s="74"/>
      <c r="C16" s="75"/>
      <c r="D16" s="76"/>
      <c r="E16" s="76"/>
      <c r="F16" s="77"/>
      <c r="G16" s="75"/>
      <c r="H16" s="75"/>
      <c r="I16" s="75"/>
      <c r="J16" s="130"/>
      <c r="K16" s="77"/>
    </row>
    <row r="17" spans="1:12" s="239" customFormat="1" ht="28.5" customHeight="1" x14ac:dyDescent="0.35">
      <c r="A17" s="489"/>
      <c r="B17" s="240" t="s">
        <v>12</v>
      </c>
      <c r="C17" s="60">
        <f>20884.37</f>
        <v>20884.37</v>
      </c>
      <c r="D17" s="376">
        <f>17.4*12</f>
        <v>208.79999999999998</v>
      </c>
      <c r="E17" s="376"/>
      <c r="F17" s="73">
        <f>+ROUND((C17+D17+E17)/12,2)</f>
        <v>1757.76</v>
      </c>
      <c r="G17" s="376">
        <f>+F17+D17+C17+E17</f>
        <v>22850.93</v>
      </c>
      <c r="H17" s="64">
        <f>G17*38.38%</f>
        <v>8770.1869340000012</v>
      </c>
      <c r="I17" s="379">
        <f>+ROUND(+G17+H17,2)</f>
        <v>31621.119999999999</v>
      </c>
      <c r="J17" s="242">
        <v>12944</v>
      </c>
      <c r="K17" s="238">
        <f>+ROUND(J17*I17,2)</f>
        <v>409303777.27999997</v>
      </c>
      <c r="L17" s="82"/>
    </row>
    <row r="18" spans="1:12" s="239" customFormat="1" ht="6" customHeight="1" x14ac:dyDescent="0.35">
      <c r="A18" s="489"/>
      <c r="B18" s="79"/>
      <c r="C18" s="381"/>
      <c r="D18" s="382"/>
      <c r="E18" s="382"/>
      <c r="F18" s="80"/>
      <c r="G18" s="383"/>
      <c r="H18" s="382"/>
      <c r="I18" s="382"/>
      <c r="J18" s="243"/>
      <c r="K18" s="244"/>
      <c r="L18" s="82"/>
    </row>
    <row r="19" spans="1:12" s="239" customFormat="1" ht="28.5" customHeight="1" x14ac:dyDescent="0.35">
      <c r="A19" s="489"/>
      <c r="B19" s="240" t="s">
        <v>13</v>
      </c>
      <c r="C19" s="60">
        <f>19847.64</f>
        <v>19847.64</v>
      </c>
      <c r="D19" s="376">
        <f>16.54*12</f>
        <v>198.48</v>
      </c>
      <c r="E19" s="376"/>
      <c r="F19" s="73">
        <f>+ROUND((C19+D19+E19)/12,2)</f>
        <v>1670.51</v>
      </c>
      <c r="G19" s="376">
        <f>+F19+D19+C19+E19</f>
        <v>21716.63</v>
      </c>
      <c r="H19" s="64">
        <f>G19*38.38%</f>
        <v>8334.8425940000016</v>
      </c>
      <c r="I19" s="379">
        <f>+ROUND(+G19+H19,2)</f>
        <v>30051.47</v>
      </c>
      <c r="J19" s="242">
        <v>323</v>
      </c>
      <c r="K19" s="238">
        <f>+ROUND(J19*I19,2)</f>
        <v>9706624.8100000005</v>
      </c>
    </row>
    <row r="20" spans="1:12" ht="6" customHeight="1" x14ac:dyDescent="0.35">
      <c r="A20" s="490"/>
      <c r="B20" s="74"/>
      <c r="C20" s="75"/>
      <c r="D20" s="76"/>
      <c r="E20" s="76"/>
      <c r="F20" s="75"/>
      <c r="G20" s="75"/>
      <c r="H20" s="76"/>
      <c r="I20" s="76"/>
      <c r="J20" s="131"/>
      <c r="K20" s="80"/>
    </row>
    <row r="21" spans="1:12" ht="35.25" customHeight="1" x14ac:dyDescent="0.35">
      <c r="C21" s="67"/>
      <c r="D21" s="67"/>
      <c r="E21" s="67"/>
      <c r="F21" s="67"/>
      <c r="G21" s="67"/>
      <c r="H21" s="67"/>
      <c r="I21" s="31" t="s">
        <v>14</v>
      </c>
      <c r="J21" s="132">
        <f>+SUM(J8:J19)</f>
        <v>19184</v>
      </c>
      <c r="K21" s="81">
        <f>+SUM(K8:K19)</f>
        <v>659916096.42999995</v>
      </c>
    </row>
    <row r="22" spans="1:12" ht="18" customHeight="1" x14ac:dyDescent="0.35">
      <c r="C22" s="67"/>
      <c r="D22" s="67"/>
      <c r="E22" s="67"/>
      <c r="F22" s="67"/>
      <c r="G22" s="67"/>
      <c r="H22" s="67"/>
      <c r="I22" s="67"/>
      <c r="J22" s="67"/>
      <c r="K22" s="67"/>
    </row>
    <row r="23" spans="1:12" ht="18" customHeight="1" x14ac:dyDescent="0.35">
      <c r="I23" s="43"/>
      <c r="J23" s="43"/>
      <c r="K23" s="43"/>
    </row>
    <row r="24" spans="1:12" ht="18" customHeight="1" x14ac:dyDescent="0.35">
      <c r="B24" s="499" t="s">
        <v>48</v>
      </c>
      <c r="C24" s="500"/>
      <c r="D24" s="500"/>
      <c r="E24" s="500"/>
      <c r="F24" s="500"/>
      <c r="G24" s="500"/>
      <c r="H24" s="500"/>
      <c r="I24" s="500"/>
      <c r="J24" s="500"/>
      <c r="K24" s="501"/>
    </row>
    <row r="25" spans="1:12" ht="20.25" customHeight="1" x14ac:dyDescent="0.35">
      <c r="B25" s="498" t="s">
        <v>68</v>
      </c>
      <c r="C25" s="498"/>
      <c r="D25" s="498"/>
      <c r="E25" s="498"/>
      <c r="F25" s="498"/>
      <c r="G25" s="498"/>
      <c r="H25" s="498"/>
      <c r="I25" s="498"/>
      <c r="J25" s="498"/>
      <c r="K25" s="498"/>
    </row>
    <row r="26" spans="1:12" ht="46.5" customHeight="1" x14ac:dyDescent="0.35">
      <c r="B26" s="498" t="s">
        <v>78</v>
      </c>
      <c r="C26" s="498"/>
      <c r="D26" s="498"/>
      <c r="E26" s="498"/>
      <c r="F26" s="498"/>
      <c r="G26" s="498"/>
      <c r="H26" s="498"/>
      <c r="I26" s="498"/>
      <c r="J26" s="498"/>
      <c r="K26" s="498"/>
    </row>
    <row r="27" spans="1:12" ht="78.75" customHeight="1" x14ac:dyDescent="0.35">
      <c r="B27" s="498" t="s">
        <v>198</v>
      </c>
      <c r="C27" s="498"/>
      <c r="D27" s="498"/>
      <c r="E27" s="498"/>
      <c r="F27" s="498"/>
      <c r="G27" s="498"/>
      <c r="H27" s="498"/>
      <c r="I27" s="498"/>
      <c r="J27" s="498"/>
      <c r="K27" s="498"/>
    </row>
    <row r="28" spans="1:12" x14ac:dyDescent="0.35">
      <c r="B28" s="497"/>
      <c r="C28" s="497"/>
      <c r="D28" s="497"/>
      <c r="E28" s="497"/>
      <c r="F28" s="497"/>
      <c r="G28" s="497"/>
      <c r="H28" s="497"/>
      <c r="I28" s="497"/>
      <c r="J28" s="497"/>
      <c r="K28" s="497"/>
    </row>
  </sheetData>
  <sheetProtection selectLockedCells="1" selectUnlockedCells="1"/>
  <mergeCells count="16">
    <mergeCell ref="B28:K28"/>
    <mergeCell ref="B25:K25"/>
    <mergeCell ref="B26:K26"/>
    <mergeCell ref="B27:K27"/>
    <mergeCell ref="B24:K24"/>
    <mergeCell ref="H2:K2"/>
    <mergeCell ref="H3:K4"/>
    <mergeCell ref="A7:A9"/>
    <mergeCell ref="A11:A20"/>
    <mergeCell ref="A2:C2"/>
    <mergeCell ref="A3:C3"/>
    <mergeCell ref="A4:C4"/>
    <mergeCell ref="A6:K6"/>
    <mergeCell ref="D3:F3"/>
    <mergeCell ref="D2:F2"/>
    <mergeCell ref="D4:F4"/>
  </mergeCells>
  <hyperlinks>
    <hyperlink ref="D4" r:id="rId1"/>
  </hyperlinks>
  <pageMargins left="0.2902777777777778" right="0.1701388888888889" top="0.35" bottom="0.45" header="0.51180555555555551" footer="0.51180555555555551"/>
  <pageSetup paperSize="9" scale="63" firstPageNumber="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IL39"/>
  <sheetViews>
    <sheetView showGridLines="0" topLeftCell="A16" zoomScale="80" zoomScaleNormal="80" workbookViewId="0">
      <selection activeCell="A35" sqref="A35:N35"/>
    </sheetView>
  </sheetViews>
  <sheetFormatPr defaultColWidth="8.5546875" defaultRowHeight="15.6" x14ac:dyDescent="0.3"/>
  <cols>
    <col min="1" max="1" width="11.6640625" style="168" customWidth="1"/>
    <col min="2" max="2" width="18" style="168" customWidth="1"/>
    <col min="3" max="3" width="22.6640625" style="171" customWidth="1"/>
    <col min="4" max="4" width="20.44140625" style="168" customWidth="1"/>
    <col min="5" max="6" width="17.6640625" style="168" customWidth="1"/>
    <col min="7" max="7" width="17.6640625" style="169" customWidth="1"/>
    <col min="8" max="11" width="17.6640625" style="168" customWidth="1"/>
    <col min="12" max="12" width="19.6640625" style="168" customWidth="1"/>
    <col min="13" max="13" width="19.6640625" style="169" customWidth="1"/>
    <col min="14" max="14" width="2.33203125" style="168" customWidth="1"/>
    <col min="15" max="15" width="19.5546875" style="168" customWidth="1"/>
    <col min="16" max="16" width="2.5546875" customWidth="1"/>
    <col min="17" max="17" width="21.88671875" style="168" customWidth="1"/>
    <col min="18" max="256" width="8.5546875" style="168"/>
    <col min="257" max="258" width="12.6640625" style="168" customWidth="1"/>
    <col min="259" max="261" width="22.6640625" style="168" customWidth="1"/>
    <col min="262" max="263" width="17.6640625" style="168" customWidth="1"/>
    <col min="264" max="265" width="20.5546875" style="168" customWidth="1"/>
    <col min="266" max="267" width="17.6640625" style="168" customWidth="1"/>
    <col min="268" max="268" width="6" style="168" customWidth="1"/>
    <col min="269" max="512" width="8.5546875" style="168"/>
    <col min="513" max="514" width="12.6640625" style="168" customWidth="1"/>
    <col min="515" max="517" width="22.6640625" style="168" customWidth="1"/>
    <col min="518" max="519" width="17.6640625" style="168" customWidth="1"/>
    <col min="520" max="521" width="20.5546875" style="168" customWidth="1"/>
    <col min="522" max="523" width="17.6640625" style="168" customWidth="1"/>
    <col min="524" max="524" width="6" style="168" customWidth="1"/>
    <col min="525" max="768" width="8.5546875" style="168"/>
    <col min="769" max="770" width="12.6640625" style="168" customWidth="1"/>
    <col min="771" max="773" width="22.6640625" style="168" customWidth="1"/>
    <col min="774" max="775" width="17.6640625" style="168" customWidth="1"/>
    <col min="776" max="777" width="20.5546875" style="168" customWidth="1"/>
    <col min="778" max="779" width="17.6640625" style="168" customWidth="1"/>
    <col min="780" max="780" width="6" style="168" customWidth="1"/>
    <col min="781" max="1024" width="8.5546875" style="168"/>
    <col min="1025" max="1026" width="12.6640625" style="168" customWidth="1"/>
    <col min="1027" max="1029" width="22.6640625" style="168" customWidth="1"/>
    <col min="1030" max="1031" width="17.6640625" style="168" customWidth="1"/>
    <col min="1032" max="1033" width="20.5546875" style="168" customWidth="1"/>
    <col min="1034" max="1035" width="17.6640625" style="168" customWidth="1"/>
    <col min="1036" max="1036" width="6" style="168" customWidth="1"/>
    <col min="1037" max="1280" width="8.5546875" style="168"/>
    <col min="1281" max="1282" width="12.6640625" style="168" customWidth="1"/>
    <col min="1283" max="1285" width="22.6640625" style="168" customWidth="1"/>
    <col min="1286" max="1287" width="17.6640625" style="168" customWidth="1"/>
    <col min="1288" max="1289" width="20.5546875" style="168" customWidth="1"/>
    <col min="1290" max="1291" width="17.6640625" style="168" customWidth="1"/>
    <col min="1292" max="1292" width="6" style="168" customWidth="1"/>
    <col min="1293" max="1536" width="8.5546875" style="168"/>
    <col min="1537" max="1538" width="12.6640625" style="168" customWidth="1"/>
    <col min="1539" max="1541" width="22.6640625" style="168" customWidth="1"/>
    <col min="1542" max="1543" width="17.6640625" style="168" customWidth="1"/>
    <col min="1544" max="1545" width="20.5546875" style="168" customWidth="1"/>
    <col min="1546" max="1547" width="17.6640625" style="168" customWidth="1"/>
    <col min="1548" max="1548" width="6" style="168" customWidth="1"/>
    <col min="1549" max="1792" width="8.5546875" style="168"/>
    <col min="1793" max="1794" width="12.6640625" style="168" customWidth="1"/>
    <col min="1795" max="1797" width="22.6640625" style="168" customWidth="1"/>
    <col min="1798" max="1799" width="17.6640625" style="168" customWidth="1"/>
    <col min="1800" max="1801" width="20.5546875" style="168" customWidth="1"/>
    <col min="1802" max="1803" width="17.6640625" style="168" customWidth="1"/>
    <col min="1804" max="1804" width="6" style="168" customWidth="1"/>
    <col min="1805" max="2048" width="8.5546875" style="168"/>
    <col min="2049" max="2050" width="12.6640625" style="168" customWidth="1"/>
    <col min="2051" max="2053" width="22.6640625" style="168" customWidth="1"/>
    <col min="2054" max="2055" width="17.6640625" style="168" customWidth="1"/>
    <col min="2056" max="2057" width="20.5546875" style="168" customWidth="1"/>
    <col min="2058" max="2059" width="17.6640625" style="168" customWidth="1"/>
    <col min="2060" max="2060" width="6" style="168" customWidth="1"/>
    <col min="2061" max="2304" width="8.5546875" style="168"/>
    <col min="2305" max="2306" width="12.6640625" style="168" customWidth="1"/>
    <col min="2307" max="2309" width="22.6640625" style="168" customWidth="1"/>
    <col min="2310" max="2311" width="17.6640625" style="168" customWidth="1"/>
    <col min="2312" max="2313" width="20.5546875" style="168" customWidth="1"/>
    <col min="2314" max="2315" width="17.6640625" style="168" customWidth="1"/>
    <col min="2316" max="2316" width="6" style="168" customWidth="1"/>
    <col min="2317" max="2560" width="8.5546875" style="168"/>
    <col min="2561" max="2562" width="12.6640625" style="168" customWidth="1"/>
    <col min="2563" max="2565" width="22.6640625" style="168" customWidth="1"/>
    <col min="2566" max="2567" width="17.6640625" style="168" customWidth="1"/>
    <col min="2568" max="2569" width="20.5546875" style="168" customWidth="1"/>
    <col min="2570" max="2571" width="17.6640625" style="168" customWidth="1"/>
    <col min="2572" max="2572" width="6" style="168" customWidth="1"/>
    <col min="2573" max="2816" width="8.5546875" style="168"/>
    <col min="2817" max="2818" width="12.6640625" style="168" customWidth="1"/>
    <col min="2819" max="2821" width="22.6640625" style="168" customWidth="1"/>
    <col min="2822" max="2823" width="17.6640625" style="168" customWidth="1"/>
    <col min="2824" max="2825" width="20.5546875" style="168" customWidth="1"/>
    <col min="2826" max="2827" width="17.6640625" style="168" customWidth="1"/>
    <col min="2828" max="2828" width="6" style="168" customWidth="1"/>
    <col min="2829" max="3072" width="8.5546875" style="168"/>
    <col min="3073" max="3074" width="12.6640625" style="168" customWidth="1"/>
    <col min="3075" max="3077" width="22.6640625" style="168" customWidth="1"/>
    <col min="3078" max="3079" width="17.6640625" style="168" customWidth="1"/>
    <col min="3080" max="3081" width="20.5546875" style="168" customWidth="1"/>
    <col min="3082" max="3083" width="17.6640625" style="168" customWidth="1"/>
    <col min="3084" max="3084" width="6" style="168" customWidth="1"/>
    <col min="3085" max="3328" width="8.5546875" style="168"/>
    <col min="3329" max="3330" width="12.6640625" style="168" customWidth="1"/>
    <col min="3331" max="3333" width="22.6640625" style="168" customWidth="1"/>
    <col min="3334" max="3335" width="17.6640625" style="168" customWidth="1"/>
    <col min="3336" max="3337" width="20.5546875" style="168" customWidth="1"/>
    <col min="3338" max="3339" width="17.6640625" style="168" customWidth="1"/>
    <col min="3340" max="3340" width="6" style="168" customWidth="1"/>
    <col min="3341" max="3584" width="8.5546875" style="168"/>
    <col min="3585" max="3586" width="12.6640625" style="168" customWidth="1"/>
    <col min="3587" max="3589" width="22.6640625" style="168" customWidth="1"/>
    <col min="3590" max="3591" width="17.6640625" style="168" customWidth="1"/>
    <col min="3592" max="3593" width="20.5546875" style="168" customWidth="1"/>
    <col min="3594" max="3595" width="17.6640625" style="168" customWidth="1"/>
    <col min="3596" max="3596" width="6" style="168" customWidth="1"/>
    <col min="3597" max="3840" width="8.5546875" style="168"/>
    <col min="3841" max="3842" width="12.6640625" style="168" customWidth="1"/>
    <col min="3843" max="3845" width="22.6640625" style="168" customWidth="1"/>
    <col min="3846" max="3847" width="17.6640625" style="168" customWidth="1"/>
    <col min="3848" max="3849" width="20.5546875" style="168" customWidth="1"/>
    <col min="3850" max="3851" width="17.6640625" style="168" customWidth="1"/>
    <col min="3852" max="3852" width="6" style="168" customWidth="1"/>
    <col min="3853" max="4096" width="8.5546875" style="168"/>
    <col min="4097" max="4098" width="12.6640625" style="168" customWidth="1"/>
    <col min="4099" max="4101" width="22.6640625" style="168" customWidth="1"/>
    <col min="4102" max="4103" width="17.6640625" style="168" customWidth="1"/>
    <col min="4104" max="4105" width="20.5546875" style="168" customWidth="1"/>
    <col min="4106" max="4107" width="17.6640625" style="168" customWidth="1"/>
    <col min="4108" max="4108" width="6" style="168" customWidth="1"/>
    <col min="4109" max="4352" width="8.5546875" style="168"/>
    <col min="4353" max="4354" width="12.6640625" style="168" customWidth="1"/>
    <col min="4355" max="4357" width="22.6640625" style="168" customWidth="1"/>
    <col min="4358" max="4359" width="17.6640625" style="168" customWidth="1"/>
    <col min="4360" max="4361" width="20.5546875" style="168" customWidth="1"/>
    <col min="4362" max="4363" width="17.6640625" style="168" customWidth="1"/>
    <col min="4364" max="4364" width="6" style="168" customWidth="1"/>
    <col min="4365" max="4608" width="8.5546875" style="168"/>
    <col min="4609" max="4610" width="12.6640625" style="168" customWidth="1"/>
    <col min="4611" max="4613" width="22.6640625" style="168" customWidth="1"/>
    <col min="4614" max="4615" width="17.6640625" style="168" customWidth="1"/>
    <col min="4616" max="4617" width="20.5546875" style="168" customWidth="1"/>
    <col min="4618" max="4619" width="17.6640625" style="168" customWidth="1"/>
    <col min="4620" max="4620" width="6" style="168" customWidth="1"/>
    <col min="4621" max="4864" width="8.5546875" style="168"/>
    <col min="4865" max="4866" width="12.6640625" style="168" customWidth="1"/>
    <col min="4867" max="4869" width="22.6640625" style="168" customWidth="1"/>
    <col min="4870" max="4871" width="17.6640625" style="168" customWidth="1"/>
    <col min="4872" max="4873" width="20.5546875" style="168" customWidth="1"/>
    <col min="4874" max="4875" width="17.6640625" style="168" customWidth="1"/>
    <col min="4876" max="4876" width="6" style="168" customWidth="1"/>
    <col min="4877" max="5120" width="8.5546875" style="168"/>
    <col min="5121" max="5122" width="12.6640625" style="168" customWidth="1"/>
    <col min="5123" max="5125" width="22.6640625" style="168" customWidth="1"/>
    <col min="5126" max="5127" width="17.6640625" style="168" customWidth="1"/>
    <col min="5128" max="5129" width="20.5546875" style="168" customWidth="1"/>
    <col min="5130" max="5131" width="17.6640625" style="168" customWidth="1"/>
    <col min="5132" max="5132" width="6" style="168" customWidth="1"/>
    <col min="5133" max="5376" width="8.5546875" style="168"/>
    <col min="5377" max="5378" width="12.6640625" style="168" customWidth="1"/>
    <col min="5379" max="5381" width="22.6640625" style="168" customWidth="1"/>
    <col min="5382" max="5383" width="17.6640625" style="168" customWidth="1"/>
    <col min="5384" max="5385" width="20.5546875" style="168" customWidth="1"/>
    <col min="5386" max="5387" width="17.6640625" style="168" customWidth="1"/>
    <col min="5388" max="5388" width="6" style="168" customWidth="1"/>
    <col min="5389" max="5632" width="8.5546875" style="168"/>
    <col min="5633" max="5634" width="12.6640625" style="168" customWidth="1"/>
    <col min="5635" max="5637" width="22.6640625" style="168" customWidth="1"/>
    <col min="5638" max="5639" width="17.6640625" style="168" customWidth="1"/>
    <col min="5640" max="5641" width="20.5546875" style="168" customWidth="1"/>
    <col min="5642" max="5643" width="17.6640625" style="168" customWidth="1"/>
    <col min="5644" max="5644" width="6" style="168" customWidth="1"/>
    <col min="5645" max="5888" width="8.5546875" style="168"/>
    <col min="5889" max="5890" width="12.6640625" style="168" customWidth="1"/>
    <col min="5891" max="5893" width="22.6640625" style="168" customWidth="1"/>
    <col min="5894" max="5895" width="17.6640625" style="168" customWidth="1"/>
    <col min="5896" max="5897" width="20.5546875" style="168" customWidth="1"/>
    <col min="5898" max="5899" width="17.6640625" style="168" customWidth="1"/>
    <col min="5900" max="5900" width="6" style="168" customWidth="1"/>
    <col min="5901" max="6144" width="8.5546875" style="168"/>
    <col min="6145" max="6146" width="12.6640625" style="168" customWidth="1"/>
    <col min="6147" max="6149" width="22.6640625" style="168" customWidth="1"/>
    <col min="6150" max="6151" width="17.6640625" style="168" customWidth="1"/>
    <col min="6152" max="6153" width="20.5546875" style="168" customWidth="1"/>
    <col min="6154" max="6155" width="17.6640625" style="168" customWidth="1"/>
    <col min="6156" max="6156" width="6" style="168" customWidth="1"/>
    <col min="6157" max="6400" width="8.5546875" style="168"/>
    <col min="6401" max="6402" width="12.6640625" style="168" customWidth="1"/>
    <col min="6403" max="6405" width="22.6640625" style="168" customWidth="1"/>
    <col min="6406" max="6407" width="17.6640625" style="168" customWidth="1"/>
    <col min="6408" max="6409" width="20.5546875" style="168" customWidth="1"/>
    <col min="6410" max="6411" width="17.6640625" style="168" customWidth="1"/>
    <col min="6412" max="6412" width="6" style="168" customWidth="1"/>
    <col min="6413" max="6656" width="8.5546875" style="168"/>
    <col min="6657" max="6658" width="12.6640625" style="168" customWidth="1"/>
    <col min="6659" max="6661" width="22.6640625" style="168" customWidth="1"/>
    <col min="6662" max="6663" width="17.6640625" style="168" customWidth="1"/>
    <col min="6664" max="6665" width="20.5546875" style="168" customWidth="1"/>
    <col min="6666" max="6667" width="17.6640625" style="168" customWidth="1"/>
    <col min="6668" max="6668" width="6" style="168" customWidth="1"/>
    <col min="6669" max="6912" width="8.5546875" style="168"/>
    <col min="6913" max="6914" width="12.6640625" style="168" customWidth="1"/>
    <col min="6915" max="6917" width="22.6640625" style="168" customWidth="1"/>
    <col min="6918" max="6919" width="17.6640625" style="168" customWidth="1"/>
    <col min="6920" max="6921" width="20.5546875" style="168" customWidth="1"/>
    <col min="6922" max="6923" width="17.6640625" style="168" customWidth="1"/>
    <col min="6924" max="6924" width="6" style="168" customWidth="1"/>
    <col min="6925" max="7168" width="8.5546875" style="168"/>
    <col min="7169" max="7170" width="12.6640625" style="168" customWidth="1"/>
    <col min="7171" max="7173" width="22.6640625" style="168" customWidth="1"/>
    <col min="7174" max="7175" width="17.6640625" style="168" customWidth="1"/>
    <col min="7176" max="7177" width="20.5546875" style="168" customWidth="1"/>
    <col min="7178" max="7179" width="17.6640625" style="168" customWidth="1"/>
    <col min="7180" max="7180" width="6" style="168" customWidth="1"/>
    <col min="7181" max="7424" width="8.5546875" style="168"/>
    <col min="7425" max="7426" width="12.6640625" style="168" customWidth="1"/>
    <col min="7427" max="7429" width="22.6640625" style="168" customWidth="1"/>
    <col min="7430" max="7431" width="17.6640625" style="168" customWidth="1"/>
    <col min="7432" max="7433" width="20.5546875" style="168" customWidth="1"/>
    <col min="7434" max="7435" width="17.6640625" style="168" customWidth="1"/>
    <col min="7436" max="7436" width="6" style="168" customWidth="1"/>
    <col min="7437" max="7680" width="8.5546875" style="168"/>
    <col min="7681" max="7682" width="12.6640625" style="168" customWidth="1"/>
    <col min="7683" max="7685" width="22.6640625" style="168" customWidth="1"/>
    <col min="7686" max="7687" width="17.6640625" style="168" customWidth="1"/>
    <col min="7688" max="7689" width="20.5546875" style="168" customWidth="1"/>
    <col min="7690" max="7691" width="17.6640625" style="168" customWidth="1"/>
    <col min="7692" max="7692" width="6" style="168" customWidth="1"/>
    <col min="7693" max="7936" width="8.5546875" style="168"/>
    <col min="7937" max="7938" width="12.6640625" style="168" customWidth="1"/>
    <col min="7939" max="7941" width="22.6640625" style="168" customWidth="1"/>
    <col min="7942" max="7943" width="17.6640625" style="168" customWidth="1"/>
    <col min="7944" max="7945" width="20.5546875" style="168" customWidth="1"/>
    <col min="7946" max="7947" width="17.6640625" style="168" customWidth="1"/>
    <col min="7948" max="7948" width="6" style="168" customWidth="1"/>
    <col min="7949" max="8192" width="8.5546875" style="168"/>
    <col min="8193" max="8194" width="12.6640625" style="168" customWidth="1"/>
    <col min="8195" max="8197" width="22.6640625" style="168" customWidth="1"/>
    <col min="8198" max="8199" width="17.6640625" style="168" customWidth="1"/>
    <col min="8200" max="8201" width="20.5546875" style="168" customWidth="1"/>
    <col min="8202" max="8203" width="17.6640625" style="168" customWidth="1"/>
    <col min="8204" max="8204" width="6" style="168" customWidth="1"/>
    <col min="8205" max="8448" width="8.5546875" style="168"/>
    <col min="8449" max="8450" width="12.6640625" style="168" customWidth="1"/>
    <col min="8451" max="8453" width="22.6640625" style="168" customWidth="1"/>
    <col min="8454" max="8455" width="17.6640625" style="168" customWidth="1"/>
    <col min="8456" max="8457" width="20.5546875" style="168" customWidth="1"/>
    <col min="8458" max="8459" width="17.6640625" style="168" customWidth="1"/>
    <col min="8460" max="8460" width="6" style="168" customWidth="1"/>
    <col min="8461" max="8704" width="8.5546875" style="168"/>
    <col min="8705" max="8706" width="12.6640625" style="168" customWidth="1"/>
    <col min="8707" max="8709" width="22.6640625" style="168" customWidth="1"/>
    <col min="8710" max="8711" width="17.6640625" style="168" customWidth="1"/>
    <col min="8712" max="8713" width="20.5546875" style="168" customWidth="1"/>
    <col min="8714" max="8715" width="17.6640625" style="168" customWidth="1"/>
    <col min="8716" max="8716" width="6" style="168" customWidth="1"/>
    <col min="8717" max="8960" width="8.5546875" style="168"/>
    <col min="8961" max="8962" width="12.6640625" style="168" customWidth="1"/>
    <col min="8963" max="8965" width="22.6640625" style="168" customWidth="1"/>
    <col min="8966" max="8967" width="17.6640625" style="168" customWidth="1"/>
    <col min="8968" max="8969" width="20.5546875" style="168" customWidth="1"/>
    <col min="8970" max="8971" width="17.6640625" style="168" customWidth="1"/>
    <col min="8972" max="8972" width="6" style="168" customWidth="1"/>
    <col min="8973" max="9216" width="8.5546875" style="168"/>
    <col min="9217" max="9218" width="12.6640625" style="168" customWidth="1"/>
    <col min="9219" max="9221" width="22.6640625" style="168" customWidth="1"/>
    <col min="9222" max="9223" width="17.6640625" style="168" customWidth="1"/>
    <col min="9224" max="9225" width="20.5546875" style="168" customWidth="1"/>
    <col min="9226" max="9227" width="17.6640625" style="168" customWidth="1"/>
    <col min="9228" max="9228" width="6" style="168" customWidth="1"/>
    <col min="9229" max="9472" width="8.5546875" style="168"/>
    <col min="9473" max="9474" width="12.6640625" style="168" customWidth="1"/>
    <col min="9475" max="9477" width="22.6640625" style="168" customWidth="1"/>
    <col min="9478" max="9479" width="17.6640625" style="168" customWidth="1"/>
    <col min="9480" max="9481" width="20.5546875" style="168" customWidth="1"/>
    <col min="9482" max="9483" width="17.6640625" style="168" customWidth="1"/>
    <col min="9484" max="9484" width="6" style="168" customWidth="1"/>
    <col min="9485" max="9728" width="8.5546875" style="168"/>
    <col min="9729" max="9730" width="12.6640625" style="168" customWidth="1"/>
    <col min="9731" max="9733" width="22.6640625" style="168" customWidth="1"/>
    <col min="9734" max="9735" width="17.6640625" style="168" customWidth="1"/>
    <col min="9736" max="9737" width="20.5546875" style="168" customWidth="1"/>
    <col min="9738" max="9739" width="17.6640625" style="168" customWidth="1"/>
    <col min="9740" max="9740" width="6" style="168" customWidth="1"/>
    <col min="9741" max="9984" width="8.5546875" style="168"/>
    <col min="9985" max="9986" width="12.6640625" style="168" customWidth="1"/>
    <col min="9987" max="9989" width="22.6640625" style="168" customWidth="1"/>
    <col min="9990" max="9991" width="17.6640625" style="168" customWidth="1"/>
    <col min="9992" max="9993" width="20.5546875" style="168" customWidth="1"/>
    <col min="9994" max="9995" width="17.6640625" style="168" customWidth="1"/>
    <col min="9996" max="9996" width="6" style="168" customWidth="1"/>
    <col min="9997" max="10240" width="8.5546875" style="168"/>
    <col min="10241" max="10242" width="12.6640625" style="168" customWidth="1"/>
    <col min="10243" max="10245" width="22.6640625" style="168" customWidth="1"/>
    <col min="10246" max="10247" width="17.6640625" style="168" customWidth="1"/>
    <col min="10248" max="10249" width="20.5546875" style="168" customWidth="1"/>
    <col min="10250" max="10251" width="17.6640625" style="168" customWidth="1"/>
    <col min="10252" max="10252" width="6" style="168" customWidth="1"/>
    <col min="10253" max="10496" width="8.5546875" style="168"/>
    <col min="10497" max="10498" width="12.6640625" style="168" customWidth="1"/>
    <col min="10499" max="10501" width="22.6640625" style="168" customWidth="1"/>
    <col min="10502" max="10503" width="17.6640625" style="168" customWidth="1"/>
    <col min="10504" max="10505" width="20.5546875" style="168" customWidth="1"/>
    <col min="10506" max="10507" width="17.6640625" style="168" customWidth="1"/>
    <col min="10508" max="10508" width="6" style="168" customWidth="1"/>
    <col min="10509" max="10752" width="8.5546875" style="168"/>
    <col min="10753" max="10754" width="12.6640625" style="168" customWidth="1"/>
    <col min="10755" max="10757" width="22.6640625" style="168" customWidth="1"/>
    <col min="10758" max="10759" width="17.6640625" style="168" customWidth="1"/>
    <col min="10760" max="10761" width="20.5546875" style="168" customWidth="1"/>
    <col min="10762" max="10763" width="17.6640625" style="168" customWidth="1"/>
    <col min="10764" max="10764" width="6" style="168" customWidth="1"/>
    <col min="10765" max="11008" width="8.5546875" style="168"/>
    <col min="11009" max="11010" width="12.6640625" style="168" customWidth="1"/>
    <col min="11011" max="11013" width="22.6640625" style="168" customWidth="1"/>
    <col min="11014" max="11015" width="17.6640625" style="168" customWidth="1"/>
    <col min="11016" max="11017" width="20.5546875" style="168" customWidth="1"/>
    <col min="11018" max="11019" width="17.6640625" style="168" customWidth="1"/>
    <col min="11020" max="11020" width="6" style="168" customWidth="1"/>
    <col min="11021" max="11264" width="8.5546875" style="168"/>
    <col min="11265" max="11266" width="12.6640625" style="168" customWidth="1"/>
    <col min="11267" max="11269" width="22.6640625" style="168" customWidth="1"/>
    <col min="11270" max="11271" width="17.6640625" style="168" customWidth="1"/>
    <col min="11272" max="11273" width="20.5546875" style="168" customWidth="1"/>
    <col min="11274" max="11275" width="17.6640625" style="168" customWidth="1"/>
    <col min="11276" max="11276" width="6" style="168" customWidth="1"/>
    <col min="11277" max="11520" width="8.5546875" style="168"/>
    <col min="11521" max="11522" width="12.6640625" style="168" customWidth="1"/>
    <col min="11523" max="11525" width="22.6640625" style="168" customWidth="1"/>
    <col min="11526" max="11527" width="17.6640625" style="168" customWidth="1"/>
    <col min="11528" max="11529" width="20.5546875" style="168" customWidth="1"/>
    <col min="11530" max="11531" width="17.6640625" style="168" customWidth="1"/>
    <col min="11532" max="11532" width="6" style="168" customWidth="1"/>
    <col min="11533" max="11776" width="8.5546875" style="168"/>
    <col min="11777" max="11778" width="12.6640625" style="168" customWidth="1"/>
    <col min="11779" max="11781" width="22.6640625" style="168" customWidth="1"/>
    <col min="11782" max="11783" width="17.6640625" style="168" customWidth="1"/>
    <col min="11784" max="11785" width="20.5546875" style="168" customWidth="1"/>
    <col min="11786" max="11787" width="17.6640625" style="168" customWidth="1"/>
    <col min="11788" max="11788" width="6" style="168" customWidth="1"/>
    <col min="11789" max="12032" width="8.5546875" style="168"/>
    <col min="12033" max="12034" width="12.6640625" style="168" customWidth="1"/>
    <col min="12035" max="12037" width="22.6640625" style="168" customWidth="1"/>
    <col min="12038" max="12039" width="17.6640625" style="168" customWidth="1"/>
    <col min="12040" max="12041" width="20.5546875" style="168" customWidth="1"/>
    <col min="12042" max="12043" width="17.6640625" style="168" customWidth="1"/>
    <col min="12044" max="12044" width="6" style="168" customWidth="1"/>
    <col min="12045" max="12288" width="8.5546875" style="168"/>
    <col min="12289" max="12290" width="12.6640625" style="168" customWidth="1"/>
    <col min="12291" max="12293" width="22.6640625" style="168" customWidth="1"/>
    <col min="12294" max="12295" width="17.6640625" style="168" customWidth="1"/>
    <col min="12296" max="12297" width="20.5546875" style="168" customWidth="1"/>
    <col min="12298" max="12299" width="17.6640625" style="168" customWidth="1"/>
    <col min="12300" max="12300" width="6" style="168" customWidth="1"/>
    <col min="12301" max="12544" width="8.5546875" style="168"/>
    <col min="12545" max="12546" width="12.6640625" style="168" customWidth="1"/>
    <col min="12547" max="12549" width="22.6640625" style="168" customWidth="1"/>
    <col min="12550" max="12551" width="17.6640625" style="168" customWidth="1"/>
    <col min="12552" max="12553" width="20.5546875" style="168" customWidth="1"/>
    <col min="12554" max="12555" width="17.6640625" style="168" customWidth="1"/>
    <col min="12556" max="12556" width="6" style="168" customWidth="1"/>
    <col min="12557" max="12800" width="8.5546875" style="168"/>
    <col min="12801" max="12802" width="12.6640625" style="168" customWidth="1"/>
    <col min="12803" max="12805" width="22.6640625" style="168" customWidth="1"/>
    <col min="12806" max="12807" width="17.6640625" style="168" customWidth="1"/>
    <col min="12808" max="12809" width="20.5546875" style="168" customWidth="1"/>
    <col min="12810" max="12811" width="17.6640625" style="168" customWidth="1"/>
    <col min="12812" max="12812" width="6" style="168" customWidth="1"/>
    <col min="12813" max="13056" width="8.5546875" style="168"/>
    <col min="13057" max="13058" width="12.6640625" style="168" customWidth="1"/>
    <col min="13059" max="13061" width="22.6640625" style="168" customWidth="1"/>
    <col min="13062" max="13063" width="17.6640625" style="168" customWidth="1"/>
    <col min="13064" max="13065" width="20.5546875" style="168" customWidth="1"/>
    <col min="13066" max="13067" width="17.6640625" style="168" customWidth="1"/>
    <col min="13068" max="13068" width="6" style="168" customWidth="1"/>
    <col min="13069" max="13312" width="8.5546875" style="168"/>
    <col min="13313" max="13314" width="12.6640625" style="168" customWidth="1"/>
    <col min="13315" max="13317" width="22.6640625" style="168" customWidth="1"/>
    <col min="13318" max="13319" width="17.6640625" style="168" customWidth="1"/>
    <col min="13320" max="13321" width="20.5546875" style="168" customWidth="1"/>
    <col min="13322" max="13323" width="17.6640625" style="168" customWidth="1"/>
    <col min="13324" max="13324" width="6" style="168" customWidth="1"/>
    <col min="13325" max="13568" width="8.5546875" style="168"/>
    <col min="13569" max="13570" width="12.6640625" style="168" customWidth="1"/>
    <col min="13571" max="13573" width="22.6640625" style="168" customWidth="1"/>
    <col min="13574" max="13575" width="17.6640625" style="168" customWidth="1"/>
    <col min="13576" max="13577" width="20.5546875" style="168" customWidth="1"/>
    <col min="13578" max="13579" width="17.6640625" style="168" customWidth="1"/>
    <col min="13580" max="13580" width="6" style="168" customWidth="1"/>
    <col min="13581" max="13824" width="8.5546875" style="168"/>
    <col min="13825" max="13826" width="12.6640625" style="168" customWidth="1"/>
    <col min="13827" max="13829" width="22.6640625" style="168" customWidth="1"/>
    <col min="13830" max="13831" width="17.6640625" style="168" customWidth="1"/>
    <col min="13832" max="13833" width="20.5546875" style="168" customWidth="1"/>
    <col min="13834" max="13835" width="17.6640625" style="168" customWidth="1"/>
    <col min="13836" max="13836" width="6" style="168" customWidth="1"/>
    <col min="13837" max="14080" width="8.5546875" style="168"/>
    <col min="14081" max="14082" width="12.6640625" style="168" customWidth="1"/>
    <col min="14083" max="14085" width="22.6640625" style="168" customWidth="1"/>
    <col min="14086" max="14087" width="17.6640625" style="168" customWidth="1"/>
    <col min="14088" max="14089" width="20.5546875" style="168" customWidth="1"/>
    <col min="14090" max="14091" width="17.6640625" style="168" customWidth="1"/>
    <col min="14092" max="14092" width="6" style="168" customWidth="1"/>
    <col min="14093" max="14336" width="8.5546875" style="168"/>
    <col min="14337" max="14338" width="12.6640625" style="168" customWidth="1"/>
    <col min="14339" max="14341" width="22.6640625" style="168" customWidth="1"/>
    <col min="14342" max="14343" width="17.6640625" style="168" customWidth="1"/>
    <col min="14344" max="14345" width="20.5546875" style="168" customWidth="1"/>
    <col min="14346" max="14347" width="17.6640625" style="168" customWidth="1"/>
    <col min="14348" max="14348" width="6" style="168" customWidth="1"/>
    <col min="14349" max="14592" width="8.5546875" style="168"/>
    <col min="14593" max="14594" width="12.6640625" style="168" customWidth="1"/>
    <col min="14595" max="14597" width="22.6640625" style="168" customWidth="1"/>
    <col min="14598" max="14599" width="17.6640625" style="168" customWidth="1"/>
    <col min="14600" max="14601" width="20.5546875" style="168" customWidth="1"/>
    <col min="14602" max="14603" width="17.6640625" style="168" customWidth="1"/>
    <col min="14604" max="14604" width="6" style="168" customWidth="1"/>
    <col min="14605" max="14848" width="8.5546875" style="168"/>
    <col min="14849" max="14850" width="12.6640625" style="168" customWidth="1"/>
    <col min="14851" max="14853" width="22.6640625" style="168" customWidth="1"/>
    <col min="14854" max="14855" width="17.6640625" style="168" customWidth="1"/>
    <col min="14856" max="14857" width="20.5546875" style="168" customWidth="1"/>
    <col min="14858" max="14859" width="17.6640625" style="168" customWidth="1"/>
    <col min="14860" max="14860" width="6" style="168" customWidth="1"/>
    <col min="14861" max="15104" width="8.5546875" style="168"/>
    <col min="15105" max="15106" width="12.6640625" style="168" customWidth="1"/>
    <col min="15107" max="15109" width="22.6640625" style="168" customWidth="1"/>
    <col min="15110" max="15111" width="17.6640625" style="168" customWidth="1"/>
    <col min="15112" max="15113" width="20.5546875" style="168" customWidth="1"/>
    <col min="15114" max="15115" width="17.6640625" style="168" customWidth="1"/>
    <col min="15116" max="15116" width="6" style="168" customWidth="1"/>
    <col min="15117" max="15360" width="8.5546875" style="168"/>
    <col min="15361" max="15362" width="12.6640625" style="168" customWidth="1"/>
    <col min="15363" max="15365" width="22.6640625" style="168" customWidth="1"/>
    <col min="15366" max="15367" width="17.6640625" style="168" customWidth="1"/>
    <col min="15368" max="15369" width="20.5546875" style="168" customWidth="1"/>
    <col min="15370" max="15371" width="17.6640625" style="168" customWidth="1"/>
    <col min="15372" max="15372" width="6" style="168" customWidth="1"/>
    <col min="15373" max="15616" width="8.5546875" style="168"/>
    <col min="15617" max="15618" width="12.6640625" style="168" customWidth="1"/>
    <col min="15619" max="15621" width="22.6640625" style="168" customWidth="1"/>
    <col min="15622" max="15623" width="17.6640625" style="168" customWidth="1"/>
    <col min="15624" max="15625" width="20.5546875" style="168" customWidth="1"/>
    <col min="15626" max="15627" width="17.6640625" style="168" customWidth="1"/>
    <col min="15628" max="15628" width="6" style="168" customWidth="1"/>
    <col min="15629" max="15872" width="8.5546875" style="168"/>
    <col min="15873" max="15874" width="12.6640625" style="168" customWidth="1"/>
    <col min="15875" max="15877" width="22.6640625" style="168" customWidth="1"/>
    <col min="15878" max="15879" width="17.6640625" style="168" customWidth="1"/>
    <col min="15880" max="15881" width="20.5546875" style="168" customWidth="1"/>
    <col min="15882" max="15883" width="17.6640625" style="168" customWidth="1"/>
    <col min="15884" max="15884" width="6" style="168" customWidth="1"/>
    <col min="15885" max="16128" width="8.5546875" style="168"/>
    <col min="16129" max="16130" width="12.6640625" style="168" customWidth="1"/>
    <col min="16131" max="16133" width="22.6640625" style="168" customWidth="1"/>
    <col min="16134" max="16135" width="17.6640625" style="168" customWidth="1"/>
    <col min="16136" max="16137" width="20.5546875" style="168" customWidth="1"/>
    <col min="16138" max="16139" width="17.6640625" style="168" customWidth="1"/>
    <col min="16140" max="16140" width="6" style="168" customWidth="1"/>
    <col min="16141" max="16384" width="8.5546875" style="168"/>
  </cols>
  <sheetData>
    <row r="1" spans="1:246" s="166" customFormat="1" ht="42" customHeight="1" thickBot="1" x14ac:dyDescent="0.35">
      <c r="A1" s="627" t="s">
        <v>318</v>
      </c>
      <c r="B1" s="628"/>
      <c r="C1" s="628"/>
      <c r="D1" s="628"/>
      <c r="E1" s="628"/>
      <c r="F1" s="628"/>
      <c r="G1" s="628"/>
      <c r="H1" s="629"/>
      <c r="I1" s="595" t="s">
        <v>1</v>
      </c>
      <c r="J1" s="595"/>
      <c r="K1" s="595"/>
      <c r="L1" s="595" t="s">
        <v>206</v>
      </c>
      <c r="M1" s="595"/>
      <c r="N1" s="595"/>
      <c r="O1" s="595" t="s">
        <v>207</v>
      </c>
      <c r="P1" s="595"/>
      <c r="Q1" s="595"/>
    </row>
    <row r="2" spans="1:246" s="166" customFormat="1" ht="28.2" customHeight="1" thickBot="1" x14ac:dyDescent="0.35">
      <c r="A2" s="633" t="s">
        <v>320</v>
      </c>
      <c r="B2" s="634"/>
      <c r="C2" s="634"/>
      <c r="D2" s="634"/>
      <c r="E2" s="634"/>
      <c r="F2" s="634"/>
      <c r="G2" s="634"/>
      <c r="H2" s="635"/>
      <c r="I2" s="626" t="s">
        <v>298</v>
      </c>
      <c r="J2" s="626"/>
      <c r="K2" s="626"/>
      <c r="L2" s="595">
        <f>+'Tab. 3.1  Cessati anno 2024'!K33</f>
        <v>0</v>
      </c>
      <c r="M2" s="595"/>
      <c r="N2" s="595"/>
      <c r="O2" s="595">
        <f>+'Tab. 3.1  Cessati anno 2024'!K34</f>
        <v>19607757.670000002</v>
      </c>
      <c r="P2" s="595"/>
      <c r="Q2" s="595"/>
    </row>
    <row r="3" spans="1:246" s="166" customFormat="1" ht="34.5" customHeight="1" thickBot="1" x14ac:dyDescent="0.35">
      <c r="A3" s="630" t="s">
        <v>321</v>
      </c>
      <c r="B3" s="631"/>
      <c r="C3" s="631"/>
      <c r="D3" s="631"/>
      <c r="E3" s="631"/>
      <c r="F3" s="631"/>
      <c r="G3" s="631"/>
      <c r="H3" s="632"/>
      <c r="I3" s="626"/>
      <c r="J3" s="626"/>
      <c r="K3" s="626"/>
      <c r="L3" s="595"/>
      <c r="M3" s="595"/>
      <c r="N3" s="595"/>
      <c r="O3" s="595"/>
      <c r="P3" s="595"/>
      <c r="Q3" s="595"/>
    </row>
    <row r="4" spans="1:246" ht="18.600000000000001" customHeight="1" x14ac:dyDescent="0.3">
      <c r="A4" s="167"/>
      <c r="T4" s="170"/>
      <c r="U4" s="170"/>
      <c r="V4" s="170"/>
      <c r="W4" s="171"/>
      <c r="X4" s="171"/>
      <c r="Y4" s="172"/>
      <c r="AG4" s="170"/>
      <c r="AH4" s="170"/>
      <c r="AI4" s="170"/>
      <c r="AJ4" s="171"/>
      <c r="AK4" s="171"/>
      <c r="AL4" s="172"/>
      <c r="AT4" s="170"/>
      <c r="AU4" s="170"/>
      <c r="AV4" s="170"/>
      <c r="AW4" s="171"/>
      <c r="AX4" s="171"/>
      <c r="AY4" s="172"/>
      <c r="BG4" s="170"/>
      <c r="BH4" s="170"/>
      <c r="BI4" s="170"/>
      <c r="BJ4" s="171"/>
      <c r="BK4" s="171"/>
      <c r="BL4" s="172"/>
      <c r="BT4" s="170"/>
      <c r="BU4" s="170"/>
      <c r="BV4" s="170"/>
      <c r="BW4" s="171"/>
      <c r="BX4" s="171"/>
      <c r="BY4" s="172"/>
      <c r="CG4" s="170"/>
      <c r="CH4" s="170"/>
      <c r="CI4" s="170"/>
      <c r="CJ4" s="171"/>
      <c r="CK4" s="171"/>
      <c r="CL4" s="172"/>
      <c r="CT4" s="170"/>
      <c r="CU4" s="170"/>
      <c r="CV4" s="170"/>
      <c r="CW4" s="171"/>
      <c r="CX4" s="171"/>
      <c r="CY4" s="172"/>
      <c r="DG4" s="170"/>
      <c r="DH4" s="170"/>
      <c r="DI4" s="170"/>
      <c r="DJ4" s="171"/>
      <c r="DK4" s="171"/>
      <c r="DL4" s="172"/>
      <c r="DT4" s="170"/>
      <c r="DU4" s="170"/>
      <c r="DV4" s="170"/>
      <c r="DW4" s="171"/>
      <c r="DX4" s="171"/>
      <c r="DY4" s="172"/>
      <c r="EG4" s="170"/>
      <c r="EH4" s="170"/>
      <c r="EI4" s="170"/>
      <c r="EJ4" s="171"/>
      <c r="EK4" s="171"/>
      <c r="EL4" s="172"/>
      <c r="ET4" s="170"/>
      <c r="EU4" s="170"/>
      <c r="EV4" s="170"/>
      <c r="EW4" s="171"/>
      <c r="EX4" s="171"/>
      <c r="EY4" s="172"/>
      <c r="FG4" s="170"/>
      <c r="FH4" s="170"/>
      <c r="FI4" s="170"/>
      <c r="FJ4" s="171"/>
      <c r="FK4" s="171"/>
      <c r="FL4" s="172"/>
      <c r="FT4" s="170"/>
      <c r="FU4" s="170"/>
      <c r="FV4" s="170"/>
      <c r="FW4" s="171"/>
      <c r="FX4" s="171"/>
      <c r="FY4" s="172"/>
      <c r="GG4" s="170"/>
      <c r="GH4" s="170"/>
      <c r="GI4" s="170"/>
      <c r="GJ4" s="171"/>
      <c r="GK4" s="171"/>
      <c r="GL4" s="172"/>
      <c r="GT4" s="170"/>
      <c r="GU4" s="170"/>
      <c r="GV4" s="170"/>
      <c r="GW4" s="171"/>
      <c r="GX4" s="171"/>
      <c r="GY4" s="172"/>
      <c r="HG4" s="170"/>
      <c r="HH4" s="170"/>
      <c r="HI4" s="170"/>
      <c r="HJ4" s="171"/>
      <c r="HK4" s="171"/>
      <c r="HL4" s="172"/>
      <c r="HT4" s="170"/>
      <c r="HU4" s="170"/>
      <c r="HV4" s="170"/>
      <c r="HW4" s="171"/>
      <c r="HX4" s="171"/>
      <c r="HY4" s="172"/>
      <c r="IG4" s="170"/>
      <c r="IH4" s="170"/>
      <c r="II4" s="170"/>
      <c r="IJ4" s="171"/>
      <c r="IK4" s="171"/>
      <c r="IL4" s="172"/>
    </row>
    <row r="5" spans="1:246" ht="60.75" customHeight="1" x14ac:dyDescent="0.3">
      <c r="A5" s="623" t="s">
        <v>123</v>
      </c>
      <c r="B5" s="624"/>
      <c r="C5" s="624"/>
      <c r="D5" s="624"/>
      <c r="E5" s="624"/>
      <c r="F5" s="624"/>
      <c r="G5" s="624"/>
      <c r="H5" s="624"/>
      <c r="I5" s="624"/>
      <c r="J5" s="624"/>
      <c r="K5" s="624"/>
      <c r="L5" s="624"/>
      <c r="M5" s="625"/>
    </row>
    <row r="6" spans="1:246" ht="15" customHeight="1" x14ac:dyDescent="0.3">
      <c r="A6" s="613" t="s">
        <v>40</v>
      </c>
      <c r="B6" s="614" t="s">
        <v>6</v>
      </c>
      <c r="C6" s="603" t="s">
        <v>41</v>
      </c>
      <c r="D6" s="604" t="s">
        <v>154</v>
      </c>
      <c r="E6" s="616" t="s">
        <v>124</v>
      </c>
      <c r="F6" s="607"/>
      <c r="G6" s="607"/>
      <c r="H6" s="607"/>
      <c r="I6" s="607"/>
      <c r="J6" s="607"/>
      <c r="K6" s="607"/>
      <c r="L6" s="597" t="s">
        <v>93</v>
      </c>
      <c r="M6" s="597" t="s">
        <v>94</v>
      </c>
    </row>
    <row r="7" spans="1:246" ht="15" customHeight="1" x14ac:dyDescent="0.3">
      <c r="A7" s="613"/>
      <c r="B7" s="614"/>
      <c r="C7" s="603"/>
      <c r="D7" s="605"/>
      <c r="E7" s="617"/>
      <c r="F7" s="610"/>
      <c r="G7" s="610"/>
      <c r="H7" s="610"/>
      <c r="I7" s="610"/>
      <c r="J7" s="610"/>
      <c r="K7" s="610"/>
      <c r="L7" s="597"/>
      <c r="M7" s="597"/>
    </row>
    <row r="8" spans="1:246" ht="15" customHeight="1" x14ac:dyDescent="0.3">
      <c r="A8" s="613"/>
      <c r="B8" s="614"/>
      <c r="C8" s="603"/>
      <c r="D8" s="605"/>
      <c r="E8" s="618"/>
      <c r="F8" s="619"/>
      <c r="G8" s="619"/>
      <c r="H8" s="619"/>
      <c r="I8" s="619"/>
      <c r="J8" s="619"/>
      <c r="K8" s="619"/>
      <c r="L8" s="597"/>
      <c r="M8" s="597"/>
    </row>
    <row r="9" spans="1:246" ht="88.5" customHeight="1" thickBot="1" x14ac:dyDescent="0.35">
      <c r="A9" s="613"/>
      <c r="B9" s="614"/>
      <c r="C9" s="615"/>
      <c r="D9" s="605"/>
      <c r="E9" s="173" t="s">
        <v>57</v>
      </c>
      <c r="F9" s="174" t="s">
        <v>55</v>
      </c>
      <c r="G9" s="174" t="s">
        <v>56</v>
      </c>
      <c r="H9" s="174" t="s">
        <v>171</v>
      </c>
      <c r="I9" s="174" t="s">
        <v>172</v>
      </c>
      <c r="J9" s="174" t="s">
        <v>173</v>
      </c>
      <c r="K9" s="175" t="s">
        <v>133</v>
      </c>
      <c r="L9" s="597"/>
      <c r="M9" s="597"/>
      <c r="Q9" s="192" t="s">
        <v>147</v>
      </c>
    </row>
    <row r="10" spans="1:246" ht="30.75" customHeight="1" thickTop="1" x14ac:dyDescent="0.3">
      <c r="A10" s="613"/>
      <c r="B10" s="176" t="s">
        <v>7</v>
      </c>
      <c r="C10" s="177">
        <f>+'Tab.1 valore finanziario D.O.'!I8</f>
        <v>87204.47</v>
      </c>
      <c r="D10" s="178">
        <f>'Tab. 4 Vacanze di Organico 2025'!R7</f>
        <v>0</v>
      </c>
      <c r="E10" s="324"/>
      <c r="F10" s="325"/>
      <c r="G10" s="326"/>
      <c r="H10" s="326"/>
      <c r="I10" s="326"/>
      <c r="J10" s="326"/>
      <c r="K10" s="327"/>
      <c r="L10" s="41">
        <f>SUM(E10:K10)</f>
        <v>0</v>
      </c>
      <c r="M10" s="179">
        <f>+ROUND(L10*C10,2)</f>
        <v>0</v>
      </c>
      <c r="Q10" s="181"/>
    </row>
    <row r="11" spans="1:246" ht="30.75" customHeight="1" x14ac:dyDescent="0.3">
      <c r="A11" s="613"/>
      <c r="B11" s="176" t="s">
        <v>8</v>
      </c>
      <c r="C11" s="177">
        <f>+'Tab.1 valore finanziario D.O.'!I9</f>
        <v>68215.58</v>
      </c>
      <c r="D11" s="178">
        <f>'Tab. 4 Vacanze di Organico 2025'!R8</f>
        <v>0</v>
      </c>
      <c r="E11" s="180"/>
      <c r="F11" s="181"/>
      <c r="G11" s="181"/>
      <c r="H11" s="181"/>
      <c r="I11" s="181"/>
      <c r="J11" s="181"/>
      <c r="K11" s="328"/>
      <c r="L11" s="41">
        <f>SUM(E11:K11)</f>
        <v>0</v>
      </c>
      <c r="M11" s="179">
        <f>+ROUND(L11*C11,2)</f>
        <v>0</v>
      </c>
      <c r="Q11" s="181"/>
    </row>
    <row r="12" spans="1:246" ht="4.5" customHeight="1" x14ac:dyDescent="0.3">
      <c r="A12" s="182"/>
      <c r="B12" s="183"/>
      <c r="C12" s="184"/>
      <c r="D12" s="185"/>
      <c r="E12" s="186"/>
      <c r="F12" s="187"/>
      <c r="G12" s="187"/>
      <c r="H12" s="187"/>
      <c r="I12" s="187"/>
      <c r="J12" s="187"/>
      <c r="K12" s="188"/>
      <c r="L12" s="189"/>
      <c r="M12" s="187"/>
    </row>
    <row r="13" spans="1:246" ht="15" customHeight="1" x14ac:dyDescent="0.3">
      <c r="A13" s="598" t="s">
        <v>44</v>
      </c>
      <c r="B13" s="599"/>
      <c r="C13" s="602" t="s">
        <v>41</v>
      </c>
      <c r="D13" s="604" t="s">
        <v>154</v>
      </c>
      <c r="E13" s="606" t="s">
        <v>124</v>
      </c>
      <c r="F13" s="607"/>
      <c r="G13" s="607"/>
      <c r="H13" s="607"/>
      <c r="I13" s="607"/>
      <c r="J13" s="607"/>
      <c r="K13" s="608"/>
      <c r="L13" s="612" t="s">
        <v>93</v>
      </c>
      <c r="M13" s="597" t="s">
        <v>94</v>
      </c>
    </row>
    <row r="14" spans="1:246" ht="15" customHeight="1" x14ac:dyDescent="0.3">
      <c r="A14" s="600"/>
      <c r="B14" s="601"/>
      <c r="C14" s="602"/>
      <c r="D14" s="605"/>
      <c r="E14" s="609"/>
      <c r="F14" s="610"/>
      <c r="G14" s="610"/>
      <c r="H14" s="610"/>
      <c r="I14" s="610"/>
      <c r="J14" s="610"/>
      <c r="K14" s="611"/>
      <c r="L14" s="612"/>
      <c r="M14" s="597"/>
    </row>
    <row r="15" spans="1:246" ht="15" customHeight="1" x14ac:dyDescent="0.3">
      <c r="A15" s="600"/>
      <c r="B15" s="601"/>
      <c r="C15" s="602"/>
      <c r="D15" s="605"/>
      <c r="E15" s="609"/>
      <c r="F15" s="610"/>
      <c r="G15" s="610"/>
      <c r="H15" s="610"/>
      <c r="I15" s="610"/>
      <c r="J15" s="610"/>
      <c r="K15" s="611"/>
      <c r="L15" s="612"/>
      <c r="M15" s="597"/>
      <c r="O15" s="190"/>
    </row>
    <row r="16" spans="1:246" ht="72.75" customHeight="1" x14ac:dyDescent="0.3">
      <c r="A16" s="600"/>
      <c r="B16" s="601"/>
      <c r="C16" s="603"/>
      <c r="D16" s="605"/>
      <c r="E16" s="191" t="s">
        <v>58</v>
      </c>
      <c r="F16" s="192" t="s">
        <v>56</v>
      </c>
      <c r="G16" s="192" t="s">
        <v>125</v>
      </c>
      <c r="H16" s="192" t="s">
        <v>134</v>
      </c>
      <c r="I16" s="336" t="s">
        <v>174</v>
      </c>
      <c r="J16" s="337" t="s">
        <v>175</v>
      </c>
      <c r="K16" s="193" t="s">
        <v>126</v>
      </c>
      <c r="L16" s="612"/>
      <c r="M16" s="597"/>
      <c r="O16" s="337" t="s">
        <v>176</v>
      </c>
      <c r="Q16" s="192" t="s">
        <v>147</v>
      </c>
    </row>
    <row r="17" spans="1:17" ht="30.75" customHeight="1" x14ac:dyDescent="0.3">
      <c r="A17" s="622" t="s">
        <v>45</v>
      </c>
      <c r="B17" s="622"/>
      <c r="C17" s="177">
        <f>+'Tab.1 valore finanziario D.O.'!I12</f>
        <v>100532.52</v>
      </c>
      <c r="D17" s="178">
        <f>'Tab. 4 Vacanze di Organico 2025'!R10</f>
        <v>0</v>
      </c>
      <c r="E17" s="180"/>
      <c r="F17" s="195"/>
      <c r="G17" s="196"/>
      <c r="H17" s="196"/>
      <c r="I17" s="205"/>
      <c r="J17" s="198"/>
      <c r="K17" s="199"/>
      <c r="L17" s="41">
        <f>SUM(E17:K17)</f>
        <v>0</v>
      </c>
      <c r="M17" s="179">
        <f>+ROUND(L17*C17,2)</f>
        <v>0</v>
      </c>
      <c r="O17" s="200"/>
      <c r="Q17" s="197"/>
    </row>
    <row r="18" spans="1:17" ht="30.75" customHeight="1" x14ac:dyDescent="0.3">
      <c r="A18" s="622" t="s">
        <v>139</v>
      </c>
      <c r="B18" s="622"/>
      <c r="C18" s="201"/>
      <c r="D18" s="178">
        <f>'Tab. 4 Vacanze di Organico 2025'!S10</f>
        <v>0</v>
      </c>
      <c r="E18" s="272"/>
      <c r="F18" s="254"/>
      <c r="G18" s="252"/>
      <c r="H18" s="252"/>
      <c r="I18" s="253"/>
      <c r="J18" s="202"/>
      <c r="K18" s="203"/>
      <c r="L18" s="41">
        <f>SUM(E18:K18)</f>
        <v>0</v>
      </c>
      <c r="M18" s="179">
        <f>+ROUND(L18*C18,2)</f>
        <v>0</v>
      </c>
      <c r="O18" s="19">
        <f>'Tab. 4 Vacanze di Organico 2025'!T10</f>
        <v>0</v>
      </c>
      <c r="Q18" s="253"/>
    </row>
    <row r="19" spans="1:17" ht="6" customHeight="1" x14ac:dyDescent="0.3">
      <c r="A19" s="257"/>
      <c r="B19" s="257"/>
      <c r="C19" s="275"/>
      <c r="D19" s="258"/>
      <c r="E19" s="259"/>
      <c r="F19" s="260"/>
      <c r="G19" s="257"/>
      <c r="H19" s="257"/>
      <c r="I19" s="257"/>
      <c r="J19" s="257"/>
      <c r="K19" s="261"/>
      <c r="L19" s="262"/>
      <c r="M19" s="263"/>
      <c r="O19" s="269"/>
      <c r="Q19" s="257"/>
    </row>
    <row r="20" spans="1:17" ht="30.75" customHeight="1" x14ac:dyDescent="0.3">
      <c r="A20" s="620" t="s">
        <v>49</v>
      </c>
      <c r="B20" s="621"/>
      <c r="C20" s="194">
        <f>+'Tab.1 valore finanziario D.O.'!I15</f>
        <v>38402.58</v>
      </c>
      <c r="D20" s="178">
        <f>'Tab. 4 Vacanze di Organico 2025'!R11</f>
        <v>0</v>
      </c>
      <c r="E20" s="180"/>
      <c r="F20" s="204">
        <v>250</v>
      </c>
      <c r="G20" s="205"/>
      <c r="H20" s="205"/>
      <c r="I20" s="205"/>
      <c r="J20" s="200"/>
      <c r="K20" s="206"/>
      <c r="L20" s="41">
        <f>SUM(E20:K20)</f>
        <v>250</v>
      </c>
      <c r="M20" s="179">
        <f>+ROUND(L20*C20,2)</f>
        <v>9600645</v>
      </c>
      <c r="O20" s="207"/>
      <c r="Q20" s="205"/>
    </row>
    <row r="21" spans="1:17" ht="30.75" customHeight="1" x14ac:dyDescent="0.3">
      <c r="A21" s="636" t="s">
        <v>127</v>
      </c>
      <c r="B21" s="637"/>
      <c r="C21" s="201">
        <f>+C20-C23</f>
        <v>6781.4600000000028</v>
      </c>
      <c r="D21" s="178">
        <f>'Tab. 4 Vacanze di Organico 2025'!S11</f>
        <v>0</v>
      </c>
      <c r="E21" s="273"/>
      <c r="F21" s="255"/>
      <c r="G21" s="252"/>
      <c r="H21" s="252"/>
      <c r="I21" s="253"/>
      <c r="J21" s="202"/>
      <c r="K21" s="208"/>
      <c r="L21" s="41">
        <f>SUM(E21:K21)</f>
        <v>0</v>
      </c>
      <c r="M21" s="179">
        <f>+ROUND(L21*C21,2)</f>
        <v>0</v>
      </c>
      <c r="O21" s="209">
        <f>'Tab. 4 Vacanze di Organico 2025'!T11</f>
        <v>250</v>
      </c>
      <c r="Q21" s="253"/>
    </row>
    <row r="22" spans="1:17" ht="6" customHeight="1" x14ac:dyDescent="0.3">
      <c r="A22" s="257"/>
      <c r="B22" s="257"/>
      <c r="C22" s="275"/>
      <c r="D22" s="258"/>
      <c r="E22" s="259"/>
      <c r="F22" s="260"/>
      <c r="G22" s="257"/>
      <c r="H22" s="257"/>
      <c r="I22" s="257"/>
      <c r="J22" s="257"/>
      <c r="K22" s="261"/>
      <c r="L22" s="262"/>
      <c r="M22" s="263"/>
      <c r="O22" s="269"/>
      <c r="Q22" s="257"/>
    </row>
    <row r="23" spans="1:17" ht="30.75" customHeight="1" x14ac:dyDescent="0.3">
      <c r="A23" s="638" t="s">
        <v>47</v>
      </c>
      <c r="B23" s="638"/>
      <c r="C23" s="194">
        <f>+'Tab.1 valore finanziario D.O.'!I17</f>
        <v>31621.119999999999</v>
      </c>
      <c r="D23" s="178">
        <f>'Tab. 4 Vacanze di Organico 2025'!R12</f>
        <v>0</v>
      </c>
      <c r="E23" s="180"/>
      <c r="F23" s="204">
        <v>300</v>
      </c>
      <c r="G23" s="205"/>
      <c r="H23" s="205"/>
      <c r="I23" s="197"/>
      <c r="J23" s="200"/>
      <c r="K23" s="206"/>
      <c r="L23" s="41">
        <f>SUM(E23:K23)</f>
        <v>300</v>
      </c>
      <c r="M23" s="179">
        <f>+ROUND(L23*C23,2)</f>
        <v>9486336</v>
      </c>
      <c r="O23" s="207"/>
      <c r="Q23" s="197"/>
    </row>
    <row r="24" spans="1:17" ht="30.75" customHeight="1" x14ac:dyDescent="0.3">
      <c r="A24" s="639" t="s">
        <v>128</v>
      </c>
      <c r="B24" s="640"/>
      <c r="C24" s="201">
        <f>+C23-C26</f>
        <v>1569.6499999999978</v>
      </c>
      <c r="D24" s="178">
        <f>'Tab. 4 Vacanze di Organico 2025'!S12</f>
        <v>0</v>
      </c>
      <c r="E24" s="273"/>
      <c r="F24" s="256"/>
      <c r="G24" s="252"/>
      <c r="H24" s="252"/>
      <c r="I24" s="253"/>
      <c r="J24" s="202"/>
      <c r="K24" s="210"/>
      <c r="L24" s="41">
        <f>SUM(E24:K24)</f>
        <v>0</v>
      </c>
      <c r="M24" s="179">
        <f>+ROUND(L24*C24,2)</f>
        <v>0</v>
      </c>
      <c r="O24" s="209">
        <f>'Tab. 4 Vacanze di Organico 2025'!T12</f>
        <v>197</v>
      </c>
      <c r="Q24" s="253"/>
    </row>
    <row r="25" spans="1:17" ht="6" customHeight="1" x14ac:dyDescent="0.3">
      <c r="A25" s="257"/>
      <c r="B25" s="257"/>
      <c r="C25" s="275"/>
      <c r="D25" s="258"/>
      <c r="E25" s="259"/>
      <c r="F25" s="260"/>
      <c r="G25" s="257"/>
      <c r="H25" s="257"/>
      <c r="I25" s="257"/>
      <c r="J25" s="257"/>
      <c r="K25" s="261"/>
      <c r="L25" s="262"/>
      <c r="M25" s="263"/>
      <c r="O25" s="270"/>
      <c r="Q25" s="257"/>
    </row>
    <row r="26" spans="1:17" ht="30.75" customHeight="1" x14ac:dyDescent="0.3">
      <c r="A26" s="600" t="s">
        <v>46</v>
      </c>
      <c r="B26" s="601"/>
      <c r="C26" s="194">
        <f>+'Tab.1 valore finanziario D.O.'!I19</f>
        <v>30051.47</v>
      </c>
      <c r="D26" s="178">
        <f>'Tab. 4 Vacanze di Organico 2025'!R13</f>
        <v>0</v>
      </c>
      <c r="E26" s="180"/>
      <c r="F26" s="227"/>
      <c r="G26" s="211"/>
      <c r="H26" s="211"/>
      <c r="I26" s="197"/>
      <c r="J26" s="212"/>
      <c r="K26" s="213"/>
      <c r="L26" s="41">
        <f>SUM(E26:K26)</f>
        <v>0</v>
      </c>
      <c r="M26" s="179">
        <f>+ROUND(L26*C26,2)</f>
        <v>0</v>
      </c>
      <c r="O26" s="214"/>
      <c r="Q26" s="197"/>
    </row>
    <row r="27" spans="1:17" ht="6" customHeight="1" thickBot="1" x14ac:dyDescent="0.35">
      <c r="A27" s="257"/>
      <c r="B27" s="257"/>
      <c r="C27" s="275"/>
      <c r="D27" s="258"/>
      <c r="E27" s="264"/>
      <c r="F27" s="265"/>
      <c r="G27" s="266"/>
      <c r="H27" s="266"/>
      <c r="I27" s="266"/>
      <c r="J27" s="266"/>
      <c r="K27" s="267"/>
      <c r="L27" s="268"/>
      <c r="M27" s="263"/>
      <c r="O27" s="271"/>
      <c r="Q27" s="271"/>
    </row>
    <row r="28" spans="1:17" s="171" customFormat="1" ht="43.5" customHeight="1" thickTop="1" x14ac:dyDescent="0.3">
      <c r="A28" s="215"/>
      <c r="B28" s="215"/>
      <c r="C28" s="216" t="s">
        <v>14</v>
      </c>
      <c r="D28" s="217">
        <f>+SUM(D10:D26)</f>
        <v>0</v>
      </c>
      <c r="E28" s="33"/>
      <c r="F28" s="33"/>
      <c r="G28" s="33"/>
      <c r="H28" s="33"/>
      <c r="I28" s="33"/>
      <c r="J28" s="33"/>
      <c r="K28" s="33"/>
      <c r="L28" s="40">
        <f>+SUM(L10:L26)</f>
        <v>550</v>
      </c>
      <c r="M28" s="218">
        <f>+SUM(M10:M26)</f>
        <v>19086981</v>
      </c>
      <c r="O28" s="40">
        <f>+SUM(O17:O27)</f>
        <v>447</v>
      </c>
      <c r="P28"/>
      <c r="Q28" s="40">
        <f>+SUM(Q17:Q27)</f>
        <v>0</v>
      </c>
    </row>
    <row r="29" spans="1:17" ht="18.75" customHeight="1" x14ac:dyDescent="0.3">
      <c r="B29" s="219"/>
      <c r="C29" s="274"/>
      <c r="D29" s="219"/>
      <c r="E29" s="219"/>
    </row>
    <row r="30" spans="1:17" ht="38.25" customHeight="1" x14ac:dyDescent="0.3">
      <c r="A30" s="596" t="s">
        <v>183</v>
      </c>
      <c r="B30" s="596"/>
      <c r="C30" s="596"/>
      <c r="D30" s="596"/>
      <c r="E30" s="596"/>
      <c r="F30" s="596"/>
      <c r="G30" s="596"/>
      <c r="H30" s="596"/>
      <c r="I30" s="596"/>
      <c r="J30" s="596"/>
      <c r="K30" s="596"/>
      <c r="L30" s="596"/>
      <c r="M30" s="596"/>
      <c r="N30" s="596"/>
    </row>
    <row r="31" spans="1:17" x14ac:dyDescent="0.3">
      <c r="A31" s="596" t="s">
        <v>205</v>
      </c>
      <c r="B31" s="596"/>
      <c r="C31" s="596"/>
      <c r="D31" s="596"/>
      <c r="E31" s="596"/>
      <c r="F31" s="596"/>
      <c r="G31" s="596"/>
      <c r="H31" s="596"/>
      <c r="I31" s="596"/>
      <c r="J31" s="596"/>
      <c r="K31" s="596"/>
      <c r="L31" s="596"/>
      <c r="M31" s="596"/>
      <c r="N31" s="596"/>
    </row>
    <row r="32" spans="1:17" x14ac:dyDescent="0.3">
      <c r="A32" s="596" t="s">
        <v>177</v>
      </c>
      <c r="B32" s="596"/>
      <c r="C32" s="596"/>
      <c r="D32" s="596"/>
      <c r="E32" s="596"/>
      <c r="F32" s="596"/>
      <c r="G32" s="596"/>
      <c r="H32" s="596"/>
      <c r="I32" s="596"/>
      <c r="J32" s="596"/>
      <c r="K32" s="596"/>
      <c r="L32" s="596"/>
      <c r="M32" s="596"/>
      <c r="N32" s="596"/>
    </row>
    <row r="33" spans="1:15" x14ac:dyDescent="0.3">
      <c r="A33" s="596" t="s">
        <v>178</v>
      </c>
      <c r="B33" s="596"/>
      <c r="C33" s="596"/>
      <c r="D33" s="596"/>
      <c r="E33" s="596"/>
      <c r="F33" s="596"/>
      <c r="G33" s="596"/>
      <c r="H33" s="596"/>
      <c r="I33" s="596"/>
      <c r="J33" s="596"/>
      <c r="K33" s="596"/>
      <c r="L33" s="596"/>
      <c r="M33" s="596"/>
      <c r="N33" s="596"/>
      <c r="O33" s="220"/>
    </row>
    <row r="34" spans="1:15" x14ac:dyDescent="0.3">
      <c r="A34" s="596" t="s">
        <v>179</v>
      </c>
      <c r="B34" s="596"/>
      <c r="C34" s="596"/>
      <c r="D34" s="596"/>
      <c r="E34" s="596"/>
      <c r="F34" s="596"/>
      <c r="G34" s="596"/>
      <c r="H34" s="596"/>
      <c r="I34" s="596"/>
      <c r="J34" s="596"/>
      <c r="K34" s="596"/>
      <c r="L34" s="596"/>
      <c r="M34" s="596"/>
      <c r="N34" s="596"/>
    </row>
    <row r="35" spans="1:15" ht="47.25" customHeight="1" x14ac:dyDescent="0.3">
      <c r="A35" s="641" t="s">
        <v>180</v>
      </c>
      <c r="B35" s="642"/>
      <c r="C35" s="642"/>
      <c r="D35" s="642"/>
      <c r="E35" s="642"/>
      <c r="F35" s="642"/>
      <c r="G35" s="642"/>
      <c r="H35" s="642"/>
      <c r="I35" s="642"/>
      <c r="J35" s="642"/>
      <c r="K35" s="642"/>
      <c r="L35" s="642"/>
      <c r="M35" s="642"/>
      <c r="N35" s="643"/>
    </row>
    <row r="36" spans="1:15" ht="38.25" customHeight="1" x14ac:dyDescent="0.3">
      <c r="A36" s="596" t="s">
        <v>181</v>
      </c>
      <c r="B36" s="596"/>
      <c r="C36" s="596"/>
      <c r="D36" s="596"/>
      <c r="E36" s="596"/>
      <c r="F36" s="596"/>
      <c r="G36" s="596"/>
      <c r="H36" s="596"/>
      <c r="I36" s="596"/>
      <c r="J36" s="596"/>
      <c r="K36" s="596"/>
      <c r="L36" s="596"/>
      <c r="M36" s="596"/>
      <c r="N36" s="596"/>
    </row>
    <row r="37" spans="1:15" ht="57.75" customHeight="1" x14ac:dyDescent="0.3">
      <c r="A37" s="641" t="s">
        <v>129</v>
      </c>
      <c r="B37" s="642"/>
      <c r="C37" s="642"/>
      <c r="D37" s="642"/>
      <c r="E37" s="642"/>
      <c r="F37" s="642"/>
      <c r="G37" s="642"/>
      <c r="H37" s="642"/>
      <c r="I37" s="642"/>
      <c r="J37" s="642"/>
      <c r="K37" s="642"/>
      <c r="L37" s="642"/>
      <c r="M37" s="642"/>
      <c r="N37" s="643"/>
    </row>
    <row r="38" spans="1:15" x14ac:dyDescent="0.3">
      <c r="A38" s="596" t="s">
        <v>182</v>
      </c>
      <c r="B38" s="596"/>
      <c r="C38" s="596"/>
      <c r="D38" s="596"/>
      <c r="E38" s="596"/>
      <c r="F38" s="596"/>
      <c r="G38" s="596"/>
      <c r="H38" s="596"/>
      <c r="I38" s="596"/>
      <c r="J38" s="596"/>
      <c r="K38" s="596"/>
      <c r="L38" s="596"/>
      <c r="M38" s="596"/>
      <c r="N38" s="596"/>
    </row>
    <row r="39" spans="1:15" x14ac:dyDescent="0.3">
      <c r="A39" s="596" t="s">
        <v>239</v>
      </c>
      <c r="B39" s="596"/>
      <c r="C39" s="596"/>
      <c r="D39" s="596"/>
      <c r="E39" s="596"/>
      <c r="F39" s="596"/>
      <c r="G39" s="596"/>
      <c r="H39" s="596"/>
      <c r="I39" s="596"/>
      <c r="J39" s="596"/>
      <c r="K39" s="596"/>
      <c r="L39" s="596"/>
      <c r="M39" s="596"/>
      <c r="N39" s="596"/>
    </row>
  </sheetData>
  <mergeCells count="40">
    <mergeCell ref="A38:N38"/>
    <mergeCell ref="A26:B26"/>
    <mergeCell ref="A30:N30"/>
    <mergeCell ref="A31:N31"/>
    <mergeCell ref="A32:N32"/>
    <mergeCell ref="A33:N33"/>
    <mergeCell ref="A34:N34"/>
    <mergeCell ref="A35:N35"/>
    <mergeCell ref="A21:B21"/>
    <mergeCell ref="A23:B23"/>
    <mergeCell ref="A36:N36"/>
    <mergeCell ref="A24:B24"/>
    <mergeCell ref="A37:N37"/>
    <mergeCell ref="A20:B20"/>
    <mergeCell ref="A17:B17"/>
    <mergeCell ref="I1:K1"/>
    <mergeCell ref="A5:M5"/>
    <mergeCell ref="L1:N1"/>
    <mergeCell ref="L2:N3"/>
    <mergeCell ref="I2:K3"/>
    <mergeCell ref="A18:B18"/>
    <mergeCell ref="A1:H1"/>
    <mergeCell ref="A3:H3"/>
    <mergeCell ref="A2:H2"/>
    <mergeCell ref="O1:Q1"/>
    <mergeCell ref="O2:Q3"/>
    <mergeCell ref="A39:N39"/>
    <mergeCell ref="L6:L9"/>
    <mergeCell ref="M6:M9"/>
    <mergeCell ref="A13:B16"/>
    <mergeCell ref="C13:C16"/>
    <mergeCell ref="D13:D16"/>
    <mergeCell ref="E13:K15"/>
    <mergeCell ref="L13:L16"/>
    <mergeCell ref="M13:M16"/>
    <mergeCell ref="A6:A11"/>
    <mergeCell ref="B6:B9"/>
    <mergeCell ref="C6:C9"/>
    <mergeCell ref="D6:D9"/>
    <mergeCell ref="E6:K8"/>
  </mergeCells>
  <pageMargins left="0.70866141732283472" right="0.70866141732283472" top="0.19685039370078741" bottom="0.15748031496062992" header="0.31496062992125984" footer="0.31496062992125984"/>
  <pageSetup paperSize="8" scale="64"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R51"/>
  <sheetViews>
    <sheetView showGridLines="0" zoomScale="60" zoomScaleNormal="60" workbookViewId="0">
      <selection activeCell="A3" sqref="A3:F3"/>
    </sheetView>
  </sheetViews>
  <sheetFormatPr defaultColWidth="8.5546875" defaultRowHeight="18" x14ac:dyDescent="0.35"/>
  <cols>
    <col min="1" max="1" width="8.5546875" style="42" customWidth="1"/>
    <col min="2" max="2" width="15.33203125" style="42" bestFit="1" customWidth="1"/>
    <col min="3" max="8" width="15.6640625" style="42" customWidth="1"/>
    <col min="9" max="9" width="20" style="42" customWidth="1"/>
    <col min="10" max="10" width="25.88671875" style="43" customWidth="1"/>
    <col min="11" max="11" width="25.6640625" style="429" customWidth="1"/>
    <col min="12" max="12" width="21.5546875" style="429" customWidth="1"/>
    <col min="13" max="13" width="15.6640625" style="429" customWidth="1"/>
    <col min="14" max="14" width="23.44140625" style="429" customWidth="1"/>
    <col min="15" max="15" width="3.6640625" style="429" customWidth="1"/>
    <col min="16" max="16" width="23" style="42" customWidth="1"/>
    <col min="17" max="17" width="2.88671875" style="42" customWidth="1"/>
    <col min="18" max="18" width="24.6640625" style="42" customWidth="1"/>
    <col min="19" max="19" width="23" style="42" customWidth="1"/>
    <col min="20" max="20" width="12" style="42" customWidth="1"/>
    <col min="21" max="256" width="8.5546875" style="42"/>
    <col min="257" max="257" width="20" style="42" customWidth="1"/>
    <col min="258" max="258" width="18.33203125" style="42" customWidth="1"/>
    <col min="259" max="259" width="15.33203125" style="42" customWidth="1"/>
    <col min="260" max="260" width="17.6640625" style="42" customWidth="1"/>
    <col min="261" max="261" width="14.33203125" style="42" bestFit="1" customWidth="1"/>
    <col min="262" max="262" width="12.6640625" style="42" customWidth="1"/>
    <col min="263" max="263" width="18.33203125" style="42" customWidth="1"/>
    <col min="264" max="264" width="24.5546875" style="42" customWidth="1"/>
    <col min="265" max="265" width="11.6640625" style="42" customWidth="1"/>
    <col min="266" max="266" width="12.6640625" style="42" customWidth="1"/>
    <col min="267" max="267" width="17.6640625" style="42" customWidth="1"/>
    <col min="268" max="268" width="16.6640625" style="42" customWidth="1"/>
    <col min="269" max="269" width="29.6640625" style="42" customWidth="1"/>
    <col min="270" max="270" width="24.6640625" style="42" customWidth="1"/>
    <col min="271" max="271" width="19.44140625" style="42" customWidth="1"/>
    <col min="272" max="272" width="8.5546875" style="42"/>
    <col min="273" max="273" width="12" style="42" customWidth="1"/>
    <col min="274" max="274" width="11.44140625" style="42" customWidth="1"/>
    <col min="275" max="276" width="12" style="42" customWidth="1"/>
    <col min="277" max="512" width="8.5546875" style="42"/>
    <col min="513" max="513" width="20" style="42" customWidth="1"/>
    <col min="514" max="514" width="18.33203125" style="42" customWidth="1"/>
    <col min="515" max="515" width="15.33203125" style="42" customWidth="1"/>
    <col min="516" max="516" width="17.6640625" style="42" customWidth="1"/>
    <col min="517" max="517" width="14.33203125" style="42" bestFit="1" customWidth="1"/>
    <col min="518" max="518" width="12.6640625" style="42" customWidth="1"/>
    <col min="519" max="519" width="18.33203125" style="42" customWidth="1"/>
    <col min="520" max="520" width="24.5546875" style="42" customWidth="1"/>
    <col min="521" max="521" width="11.6640625" style="42" customWidth="1"/>
    <col min="522" max="522" width="12.6640625" style="42" customWidth="1"/>
    <col min="523" max="523" width="17.6640625" style="42" customWidth="1"/>
    <col min="524" max="524" width="16.6640625" style="42" customWidth="1"/>
    <col min="525" max="525" width="29.6640625" style="42" customWidth="1"/>
    <col min="526" max="526" width="24.6640625" style="42" customWidth="1"/>
    <col min="527" max="527" width="19.44140625" style="42" customWidth="1"/>
    <col min="528" max="528" width="8.5546875" style="42"/>
    <col min="529" max="529" width="12" style="42" customWidth="1"/>
    <col min="530" max="530" width="11.44140625" style="42" customWidth="1"/>
    <col min="531" max="532" width="12" style="42" customWidth="1"/>
    <col min="533" max="768" width="8.5546875" style="42"/>
    <col min="769" max="769" width="20" style="42" customWidth="1"/>
    <col min="770" max="770" width="18.33203125" style="42" customWidth="1"/>
    <col min="771" max="771" width="15.33203125" style="42" customWidth="1"/>
    <col min="772" max="772" width="17.6640625" style="42" customWidth="1"/>
    <col min="773" max="773" width="14.33203125" style="42" bestFit="1" customWidth="1"/>
    <col min="774" max="774" width="12.6640625" style="42" customWidth="1"/>
    <col min="775" max="775" width="18.33203125" style="42" customWidth="1"/>
    <col min="776" max="776" width="24.5546875" style="42" customWidth="1"/>
    <col min="777" max="777" width="11.6640625" style="42" customWidth="1"/>
    <col min="778" max="778" width="12.6640625" style="42" customWidth="1"/>
    <col min="779" max="779" width="17.6640625" style="42" customWidth="1"/>
    <col min="780" max="780" width="16.6640625" style="42" customWidth="1"/>
    <col min="781" max="781" width="29.6640625" style="42" customWidth="1"/>
    <col min="782" max="782" width="24.6640625" style="42" customWidth="1"/>
    <col min="783" max="783" width="19.44140625" style="42" customWidth="1"/>
    <col min="784" max="784" width="8.5546875" style="42"/>
    <col min="785" max="785" width="12" style="42" customWidth="1"/>
    <col min="786" max="786" width="11.44140625" style="42" customWidth="1"/>
    <col min="787" max="788" width="12" style="42" customWidth="1"/>
    <col min="789" max="1024" width="8.5546875" style="42"/>
    <col min="1025" max="1025" width="20" style="42" customWidth="1"/>
    <col min="1026" max="1026" width="18.33203125" style="42" customWidth="1"/>
    <col min="1027" max="1027" width="15.33203125" style="42" customWidth="1"/>
    <col min="1028" max="1028" width="17.6640625" style="42" customWidth="1"/>
    <col min="1029" max="1029" width="14.33203125" style="42" bestFit="1" customWidth="1"/>
    <col min="1030" max="1030" width="12.6640625" style="42" customWidth="1"/>
    <col min="1031" max="1031" width="18.33203125" style="42" customWidth="1"/>
    <col min="1032" max="1032" width="24.5546875" style="42" customWidth="1"/>
    <col min="1033" max="1033" width="11.6640625" style="42" customWidth="1"/>
    <col min="1034" max="1034" width="12.6640625" style="42" customWidth="1"/>
    <col min="1035" max="1035" width="17.6640625" style="42" customWidth="1"/>
    <col min="1036" max="1036" width="16.6640625" style="42" customWidth="1"/>
    <col min="1037" max="1037" width="29.6640625" style="42" customWidth="1"/>
    <col min="1038" max="1038" width="24.6640625" style="42" customWidth="1"/>
    <col min="1039" max="1039" width="19.44140625" style="42" customWidth="1"/>
    <col min="1040" max="1040" width="8.5546875" style="42"/>
    <col min="1041" max="1041" width="12" style="42" customWidth="1"/>
    <col min="1042" max="1042" width="11.44140625" style="42" customWidth="1"/>
    <col min="1043" max="1044" width="12" style="42" customWidth="1"/>
    <col min="1045" max="1280" width="8.5546875" style="42"/>
    <col min="1281" max="1281" width="20" style="42" customWidth="1"/>
    <col min="1282" max="1282" width="18.33203125" style="42" customWidth="1"/>
    <col min="1283" max="1283" width="15.33203125" style="42" customWidth="1"/>
    <col min="1284" max="1284" width="17.6640625" style="42" customWidth="1"/>
    <col min="1285" max="1285" width="14.33203125" style="42" bestFit="1" customWidth="1"/>
    <col min="1286" max="1286" width="12.6640625" style="42" customWidth="1"/>
    <col min="1287" max="1287" width="18.33203125" style="42" customWidth="1"/>
    <col min="1288" max="1288" width="24.5546875" style="42" customWidth="1"/>
    <col min="1289" max="1289" width="11.6640625" style="42" customWidth="1"/>
    <col min="1290" max="1290" width="12.6640625" style="42" customWidth="1"/>
    <col min="1291" max="1291" width="17.6640625" style="42" customWidth="1"/>
    <col min="1292" max="1292" width="16.6640625" style="42" customWidth="1"/>
    <col min="1293" max="1293" width="29.6640625" style="42" customWidth="1"/>
    <col min="1294" max="1294" width="24.6640625" style="42" customWidth="1"/>
    <col min="1295" max="1295" width="19.44140625" style="42" customWidth="1"/>
    <col min="1296" max="1296" width="8.5546875" style="42"/>
    <col min="1297" max="1297" width="12" style="42" customWidth="1"/>
    <col min="1298" max="1298" width="11.44140625" style="42" customWidth="1"/>
    <col min="1299" max="1300" width="12" style="42" customWidth="1"/>
    <col min="1301" max="1536" width="8.5546875" style="42"/>
    <col min="1537" max="1537" width="20" style="42" customWidth="1"/>
    <col min="1538" max="1538" width="18.33203125" style="42" customWidth="1"/>
    <col min="1539" max="1539" width="15.33203125" style="42" customWidth="1"/>
    <col min="1540" max="1540" width="17.6640625" style="42" customWidth="1"/>
    <col min="1541" max="1541" width="14.33203125" style="42" bestFit="1" customWidth="1"/>
    <col min="1542" max="1542" width="12.6640625" style="42" customWidth="1"/>
    <col min="1543" max="1543" width="18.33203125" style="42" customWidth="1"/>
    <col min="1544" max="1544" width="24.5546875" style="42" customWidth="1"/>
    <col min="1545" max="1545" width="11.6640625" style="42" customWidth="1"/>
    <col min="1546" max="1546" width="12.6640625" style="42" customWidth="1"/>
    <col min="1547" max="1547" width="17.6640625" style="42" customWidth="1"/>
    <col min="1548" max="1548" width="16.6640625" style="42" customWidth="1"/>
    <col min="1549" max="1549" width="29.6640625" style="42" customWidth="1"/>
    <col min="1550" max="1550" width="24.6640625" style="42" customWidth="1"/>
    <col min="1551" max="1551" width="19.44140625" style="42" customWidth="1"/>
    <col min="1552" max="1552" width="8.5546875" style="42"/>
    <col min="1553" max="1553" width="12" style="42" customWidth="1"/>
    <col min="1554" max="1554" width="11.44140625" style="42" customWidth="1"/>
    <col min="1555" max="1556" width="12" style="42" customWidth="1"/>
    <col min="1557" max="1792" width="8.5546875" style="42"/>
    <col min="1793" max="1793" width="20" style="42" customWidth="1"/>
    <col min="1794" max="1794" width="18.33203125" style="42" customWidth="1"/>
    <col min="1795" max="1795" width="15.33203125" style="42" customWidth="1"/>
    <col min="1796" max="1796" width="17.6640625" style="42" customWidth="1"/>
    <col min="1797" max="1797" width="14.33203125" style="42" bestFit="1" customWidth="1"/>
    <col min="1798" max="1798" width="12.6640625" style="42" customWidth="1"/>
    <col min="1799" max="1799" width="18.33203125" style="42" customWidth="1"/>
    <col min="1800" max="1800" width="24.5546875" style="42" customWidth="1"/>
    <col min="1801" max="1801" width="11.6640625" style="42" customWidth="1"/>
    <col min="1802" max="1802" width="12.6640625" style="42" customWidth="1"/>
    <col min="1803" max="1803" width="17.6640625" style="42" customWidth="1"/>
    <col min="1804" max="1804" width="16.6640625" style="42" customWidth="1"/>
    <col min="1805" max="1805" width="29.6640625" style="42" customWidth="1"/>
    <col min="1806" max="1806" width="24.6640625" style="42" customWidth="1"/>
    <col min="1807" max="1807" width="19.44140625" style="42" customWidth="1"/>
    <col min="1808" max="1808" width="8.5546875" style="42"/>
    <col min="1809" max="1809" width="12" style="42" customWidth="1"/>
    <col min="1810" max="1810" width="11.44140625" style="42" customWidth="1"/>
    <col min="1811" max="1812" width="12" style="42" customWidth="1"/>
    <col min="1813" max="2048" width="8.5546875" style="42"/>
    <col min="2049" max="2049" width="20" style="42" customWidth="1"/>
    <col min="2050" max="2050" width="18.33203125" style="42" customWidth="1"/>
    <col min="2051" max="2051" width="15.33203125" style="42" customWidth="1"/>
    <col min="2052" max="2052" width="17.6640625" style="42" customWidth="1"/>
    <col min="2053" max="2053" width="14.33203125" style="42" bestFit="1" customWidth="1"/>
    <col min="2054" max="2054" width="12.6640625" style="42" customWidth="1"/>
    <col min="2055" max="2055" width="18.33203125" style="42" customWidth="1"/>
    <col min="2056" max="2056" width="24.5546875" style="42" customWidth="1"/>
    <col min="2057" max="2057" width="11.6640625" style="42" customWidth="1"/>
    <col min="2058" max="2058" width="12.6640625" style="42" customWidth="1"/>
    <col min="2059" max="2059" width="17.6640625" style="42" customWidth="1"/>
    <col min="2060" max="2060" width="16.6640625" style="42" customWidth="1"/>
    <col min="2061" max="2061" width="29.6640625" style="42" customWidth="1"/>
    <col min="2062" max="2062" width="24.6640625" style="42" customWidth="1"/>
    <col min="2063" max="2063" width="19.44140625" style="42" customWidth="1"/>
    <col min="2064" max="2064" width="8.5546875" style="42"/>
    <col min="2065" max="2065" width="12" style="42" customWidth="1"/>
    <col min="2066" max="2066" width="11.44140625" style="42" customWidth="1"/>
    <col min="2067" max="2068" width="12" style="42" customWidth="1"/>
    <col min="2069" max="2304" width="8.5546875" style="42"/>
    <col min="2305" max="2305" width="20" style="42" customWidth="1"/>
    <col min="2306" max="2306" width="18.33203125" style="42" customWidth="1"/>
    <col min="2307" max="2307" width="15.33203125" style="42" customWidth="1"/>
    <col min="2308" max="2308" width="17.6640625" style="42" customWidth="1"/>
    <col min="2309" max="2309" width="14.33203125" style="42" bestFit="1" customWidth="1"/>
    <col min="2310" max="2310" width="12.6640625" style="42" customWidth="1"/>
    <col min="2311" max="2311" width="18.33203125" style="42" customWidth="1"/>
    <col min="2312" max="2312" width="24.5546875" style="42" customWidth="1"/>
    <col min="2313" max="2313" width="11.6640625" style="42" customWidth="1"/>
    <col min="2314" max="2314" width="12.6640625" style="42" customWidth="1"/>
    <col min="2315" max="2315" width="17.6640625" style="42" customWidth="1"/>
    <col min="2316" max="2316" width="16.6640625" style="42" customWidth="1"/>
    <col min="2317" max="2317" width="29.6640625" style="42" customWidth="1"/>
    <col min="2318" max="2318" width="24.6640625" style="42" customWidth="1"/>
    <col min="2319" max="2319" width="19.44140625" style="42" customWidth="1"/>
    <col min="2320" max="2320" width="8.5546875" style="42"/>
    <col min="2321" max="2321" width="12" style="42" customWidth="1"/>
    <col min="2322" max="2322" width="11.44140625" style="42" customWidth="1"/>
    <col min="2323" max="2324" width="12" style="42" customWidth="1"/>
    <col min="2325" max="2560" width="8.5546875" style="42"/>
    <col min="2561" max="2561" width="20" style="42" customWidth="1"/>
    <col min="2562" max="2562" width="18.33203125" style="42" customWidth="1"/>
    <col min="2563" max="2563" width="15.33203125" style="42" customWidth="1"/>
    <col min="2564" max="2564" width="17.6640625" style="42" customWidth="1"/>
    <col min="2565" max="2565" width="14.33203125" style="42" bestFit="1" customWidth="1"/>
    <col min="2566" max="2566" width="12.6640625" style="42" customWidth="1"/>
    <col min="2567" max="2567" width="18.33203125" style="42" customWidth="1"/>
    <col min="2568" max="2568" width="24.5546875" style="42" customWidth="1"/>
    <col min="2569" max="2569" width="11.6640625" style="42" customWidth="1"/>
    <col min="2570" max="2570" width="12.6640625" style="42" customWidth="1"/>
    <col min="2571" max="2571" width="17.6640625" style="42" customWidth="1"/>
    <col min="2572" max="2572" width="16.6640625" style="42" customWidth="1"/>
    <col min="2573" max="2573" width="29.6640625" style="42" customWidth="1"/>
    <col min="2574" max="2574" width="24.6640625" style="42" customWidth="1"/>
    <col min="2575" max="2575" width="19.44140625" style="42" customWidth="1"/>
    <col min="2576" max="2576" width="8.5546875" style="42"/>
    <col min="2577" max="2577" width="12" style="42" customWidth="1"/>
    <col min="2578" max="2578" width="11.44140625" style="42" customWidth="1"/>
    <col min="2579" max="2580" width="12" style="42" customWidth="1"/>
    <col min="2581" max="2816" width="8.5546875" style="42"/>
    <col min="2817" max="2817" width="20" style="42" customWidth="1"/>
    <col min="2818" max="2818" width="18.33203125" style="42" customWidth="1"/>
    <col min="2819" max="2819" width="15.33203125" style="42" customWidth="1"/>
    <col min="2820" max="2820" width="17.6640625" style="42" customWidth="1"/>
    <col min="2821" max="2821" width="14.33203125" style="42" bestFit="1" customWidth="1"/>
    <col min="2822" max="2822" width="12.6640625" style="42" customWidth="1"/>
    <col min="2823" max="2823" width="18.33203125" style="42" customWidth="1"/>
    <col min="2824" max="2824" width="24.5546875" style="42" customWidth="1"/>
    <col min="2825" max="2825" width="11.6640625" style="42" customWidth="1"/>
    <col min="2826" max="2826" width="12.6640625" style="42" customWidth="1"/>
    <col min="2827" max="2827" width="17.6640625" style="42" customWidth="1"/>
    <col min="2828" max="2828" width="16.6640625" style="42" customWidth="1"/>
    <col min="2829" max="2829" width="29.6640625" style="42" customWidth="1"/>
    <col min="2830" max="2830" width="24.6640625" style="42" customWidth="1"/>
    <col min="2831" max="2831" width="19.44140625" style="42" customWidth="1"/>
    <col min="2832" max="2832" width="8.5546875" style="42"/>
    <col min="2833" max="2833" width="12" style="42" customWidth="1"/>
    <col min="2834" max="2834" width="11.44140625" style="42" customWidth="1"/>
    <col min="2835" max="2836" width="12" style="42" customWidth="1"/>
    <col min="2837" max="3072" width="8.5546875" style="42"/>
    <col min="3073" max="3073" width="20" style="42" customWidth="1"/>
    <col min="3074" max="3074" width="18.33203125" style="42" customWidth="1"/>
    <col min="3075" max="3075" width="15.33203125" style="42" customWidth="1"/>
    <col min="3076" max="3076" width="17.6640625" style="42" customWidth="1"/>
    <col min="3077" max="3077" width="14.33203125" style="42" bestFit="1" customWidth="1"/>
    <col min="3078" max="3078" width="12.6640625" style="42" customWidth="1"/>
    <col min="3079" max="3079" width="18.33203125" style="42" customWidth="1"/>
    <col min="3080" max="3080" width="24.5546875" style="42" customWidth="1"/>
    <col min="3081" max="3081" width="11.6640625" style="42" customWidth="1"/>
    <col min="3082" max="3082" width="12.6640625" style="42" customWidth="1"/>
    <col min="3083" max="3083" width="17.6640625" style="42" customWidth="1"/>
    <col min="3084" max="3084" width="16.6640625" style="42" customWidth="1"/>
    <col min="3085" max="3085" width="29.6640625" style="42" customWidth="1"/>
    <col min="3086" max="3086" width="24.6640625" style="42" customWidth="1"/>
    <col min="3087" max="3087" width="19.44140625" style="42" customWidth="1"/>
    <col min="3088" max="3088" width="8.5546875" style="42"/>
    <col min="3089" max="3089" width="12" style="42" customWidth="1"/>
    <col min="3090" max="3090" width="11.44140625" style="42" customWidth="1"/>
    <col min="3091" max="3092" width="12" style="42" customWidth="1"/>
    <col min="3093" max="3328" width="8.5546875" style="42"/>
    <col min="3329" max="3329" width="20" style="42" customWidth="1"/>
    <col min="3330" max="3330" width="18.33203125" style="42" customWidth="1"/>
    <col min="3331" max="3331" width="15.33203125" style="42" customWidth="1"/>
    <col min="3332" max="3332" width="17.6640625" style="42" customWidth="1"/>
    <col min="3333" max="3333" width="14.33203125" style="42" bestFit="1" customWidth="1"/>
    <col min="3334" max="3334" width="12.6640625" style="42" customWidth="1"/>
    <col min="3335" max="3335" width="18.33203125" style="42" customWidth="1"/>
    <col min="3336" max="3336" width="24.5546875" style="42" customWidth="1"/>
    <col min="3337" max="3337" width="11.6640625" style="42" customWidth="1"/>
    <col min="3338" max="3338" width="12.6640625" style="42" customWidth="1"/>
    <col min="3339" max="3339" width="17.6640625" style="42" customWidth="1"/>
    <col min="3340" max="3340" width="16.6640625" style="42" customWidth="1"/>
    <col min="3341" max="3341" width="29.6640625" style="42" customWidth="1"/>
    <col min="3342" max="3342" width="24.6640625" style="42" customWidth="1"/>
    <col min="3343" max="3343" width="19.44140625" style="42" customWidth="1"/>
    <col min="3344" max="3344" width="8.5546875" style="42"/>
    <col min="3345" max="3345" width="12" style="42" customWidth="1"/>
    <col min="3346" max="3346" width="11.44140625" style="42" customWidth="1"/>
    <col min="3347" max="3348" width="12" style="42" customWidth="1"/>
    <col min="3349" max="3584" width="8.5546875" style="42"/>
    <col min="3585" max="3585" width="20" style="42" customWidth="1"/>
    <col min="3586" max="3586" width="18.33203125" style="42" customWidth="1"/>
    <col min="3587" max="3587" width="15.33203125" style="42" customWidth="1"/>
    <col min="3588" max="3588" width="17.6640625" style="42" customWidth="1"/>
    <col min="3589" max="3589" width="14.33203125" style="42" bestFit="1" customWidth="1"/>
    <col min="3590" max="3590" width="12.6640625" style="42" customWidth="1"/>
    <col min="3591" max="3591" width="18.33203125" style="42" customWidth="1"/>
    <col min="3592" max="3592" width="24.5546875" style="42" customWidth="1"/>
    <col min="3593" max="3593" width="11.6640625" style="42" customWidth="1"/>
    <col min="3594" max="3594" width="12.6640625" style="42" customWidth="1"/>
    <col min="3595" max="3595" width="17.6640625" style="42" customWidth="1"/>
    <col min="3596" max="3596" width="16.6640625" style="42" customWidth="1"/>
    <col min="3597" max="3597" width="29.6640625" style="42" customWidth="1"/>
    <col min="3598" max="3598" width="24.6640625" style="42" customWidth="1"/>
    <col min="3599" max="3599" width="19.44140625" style="42" customWidth="1"/>
    <col min="3600" max="3600" width="8.5546875" style="42"/>
    <col min="3601" max="3601" width="12" style="42" customWidth="1"/>
    <col min="3602" max="3602" width="11.44140625" style="42" customWidth="1"/>
    <col min="3603" max="3604" width="12" style="42" customWidth="1"/>
    <col min="3605" max="3840" width="8.5546875" style="42"/>
    <col min="3841" max="3841" width="20" style="42" customWidth="1"/>
    <col min="3842" max="3842" width="18.33203125" style="42" customWidth="1"/>
    <col min="3843" max="3843" width="15.33203125" style="42" customWidth="1"/>
    <col min="3844" max="3844" width="17.6640625" style="42" customWidth="1"/>
    <col min="3845" max="3845" width="14.33203125" style="42" bestFit="1" customWidth="1"/>
    <col min="3846" max="3846" width="12.6640625" style="42" customWidth="1"/>
    <col min="3847" max="3847" width="18.33203125" style="42" customWidth="1"/>
    <col min="3848" max="3848" width="24.5546875" style="42" customWidth="1"/>
    <col min="3849" max="3849" width="11.6640625" style="42" customWidth="1"/>
    <col min="3850" max="3850" width="12.6640625" style="42" customWidth="1"/>
    <col min="3851" max="3851" width="17.6640625" style="42" customWidth="1"/>
    <col min="3852" max="3852" width="16.6640625" style="42" customWidth="1"/>
    <col min="3853" max="3853" width="29.6640625" style="42" customWidth="1"/>
    <col min="3854" max="3854" width="24.6640625" style="42" customWidth="1"/>
    <col min="3855" max="3855" width="19.44140625" style="42" customWidth="1"/>
    <col min="3856" max="3856" width="8.5546875" style="42"/>
    <col min="3857" max="3857" width="12" style="42" customWidth="1"/>
    <col min="3858" max="3858" width="11.44140625" style="42" customWidth="1"/>
    <col min="3859" max="3860" width="12" style="42" customWidth="1"/>
    <col min="3861" max="4096" width="8.5546875" style="42"/>
    <col min="4097" max="4097" width="20" style="42" customWidth="1"/>
    <col min="4098" max="4098" width="18.33203125" style="42" customWidth="1"/>
    <col min="4099" max="4099" width="15.33203125" style="42" customWidth="1"/>
    <col min="4100" max="4100" width="17.6640625" style="42" customWidth="1"/>
    <col min="4101" max="4101" width="14.33203125" style="42" bestFit="1" customWidth="1"/>
    <col min="4102" max="4102" width="12.6640625" style="42" customWidth="1"/>
    <col min="4103" max="4103" width="18.33203125" style="42" customWidth="1"/>
    <col min="4104" max="4104" width="24.5546875" style="42" customWidth="1"/>
    <col min="4105" max="4105" width="11.6640625" style="42" customWidth="1"/>
    <col min="4106" max="4106" width="12.6640625" style="42" customWidth="1"/>
    <col min="4107" max="4107" width="17.6640625" style="42" customWidth="1"/>
    <col min="4108" max="4108" width="16.6640625" style="42" customWidth="1"/>
    <col min="4109" max="4109" width="29.6640625" style="42" customWidth="1"/>
    <col min="4110" max="4110" width="24.6640625" style="42" customWidth="1"/>
    <col min="4111" max="4111" width="19.44140625" style="42" customWidth="1"/>
    <col min="4112" max="4112" width="8.5546875" style="42"/>
    <col min="4113" max="4113" width="12" style="42" customWidth="1"/>
    <col min="4114" max="4114" width="11.44140625" style="42" customWidth="1"/>
    <col min="4115" max="4116" width="12" style="42" customWidth="1"/>
    <col min="4117" max="4352" width="8.5546875" style="42"/>
    <col min="4353" max="4353" width="20" style="42" customWidth="1"/>
    <col min="4354" max="4354" width="18.33203125" style="42" customWidth="1"/>
    <col min="4355" max="4355" width="15.33203125" style="42" customWidth="1"/>
    <col min="4356" max="4356" width="17.6640625" style="42" customWidth="1"/>
    <col min="4357" max="4357" width="14.33203125" style="42" bestFit="1" customWidth="1"/>
    <col min="4358" max="4358" width="12.6640625" style="42" customWidth="1"/>
    <col min="4359" max="4359" width="18.33203125" style="42" customWidth="1"/>
    <col min="4360" max="4360" width="24.5546875" style="42" customWidth="1"/>
    <col min="4361" max="4361" width="11.6640625" style="42" customWidth="1"/>
    <col min="4362" max="4362" width="12.6640625" style="42" customWidth="1"/>
    <col min="4363" max="4363" width="17.6640625" style="42" customWidth="1"/>
    <col min="4364" max="4364" width="16.6640625" style="42" customWidth="1"/>
    <col min="4365" max="4365" width="29.6640625" style="42" customWidth="1"/>
    <col min="4366" max="4366" width="24.6640625" style="42" customWidth="1"/>
    <col min="4367" max="4367" width="19.44140625" style="42" customWidth="1"/>
    <col min="4368" max="4368" width="8.5546875" style="42"/>
    <col min="4369" max="4369" width="12" style="42" customWidth="1"/>
    <col min="4370" max="4370" width="11.44140625" style="42" customWidth="1"/>
    <col min="4371" max="4372" width="12" style="42" customWidth="1"/>
    <col min="4373" max="4608" width="8.5546875" style="42"/>
    <col min="4609" max="4609" width="20" style="42" customWidth="1"/>
    <col min="4610" max="4610" width="18.33203125" style="42" customWidth="1"/>
    <col min="4611" max="4611" width="15.33203125" style="42" customWidth="1"/>
    <col min="4612" max="4612" width="17.6640625" style="42" customWidth="1"/>
    <col min="4613" max="4613" width="14.33203125" style="42" bestFit="1" customWidth="1"/>
    <col min="4614" max="4614" width="12.6640625" style="42" customWidth="1"/>
    <col min="4615" max="4615" width="18.33203125" style="42" customWidth="1"/>
    <col min="4616" max="4616" width="24.5546875" style="42" customWidth="1"/>
    <col min="4617" max="4617" width="11.6640625" style="42" customWidth="1"/>
    <col min="4618" max="4618" width="12.6640625" style="42" customWidth="1"/>
    <col min="4619" max="4619" width="17.6640625" style="42" customWidth="1"/>
    <col min="4620" max="4620" width="16.6640625" style="42" customWidth="1"/>
    <col min="4621" max="4621" width="29.6640625" style="42" customWidth="1"/>
    <col min="4622" max="4622" width="24.6640625" style="42" customWidth="1"/>
    <col min="4623" max="4623" width="19.44140625" style="42" customWidth="1"/>
    <col min="4624" max="4624" width="8.5546875" style="42"/>
    <col min="4625" max="4625" width="12" style="42" customWidth="1"/>
    <col min="4626" max="4626" width="11.44140625" style="42" customWidth="1"/>
    <col min="4627" max="4628" width="12" style="42" customWidth="1"/>
    <col min="4629" max="4864" width="8.5546875" style="42"/>
    <col min="4865" max="4865" width="20" style="42" customWidth="1"/>
    <col min="4866" max="4866" width="18.33203125" style="42" customWidth="1"/>
    <col min="4867" max="4867" width="15.33203125" style="42" customWidth="1"/>
    <col min="4868" max="4868" width="17.6640625" style="42" customWidth="1"/>
    <col min="4869" max="4869" width="14.33203125" style="42" bestFit="1" customWidth="1"/>
    <col min="4870" max="4870" width="12.6640625" style="42" customWidth="1"/>
    <col min="4871" max="4871" width="18.33203125" style="42" customWidth="1"/>
    <col min="4872" max="4872" width="24.5546875" style="42" customWidth="1"/>
    <col min="4873" max="4873" width="11.6640625" style="42" customWidth="1"/>
    <col min="4874" max="4874" width="12.6640625" style="42" customWidth="1"/>
    <col min="4875" max="4875" width="17.6640625" style="42" customWidth="1"/>
    <col min="4876" max="4876" width="16.6640625" style="42" customWidth="1"/>
    <col min="4877" max="4877" width="29.6640625" style="42" customWidth="1"/>
    <col min="4878" max="4878" width="24.6640625" style="42" customWidth="1"/>
    <col min="4879" max="4879" width="19.44140625" style="42" customWidth="1"/>
    <col min="4880" max="4880" width="8.5546875" style="42"/>
    <col min="4881" max="4881" width="12" style="42" customWidth="1"/>
    <col min="4882" max="4882" width="11.44140625" style="42" customWidth="1"/>
    <col min="4883" max="4884" width="12" style="42" customWidth="1"/>
    <col min="4885" max="5120" width="8.5546875" style="42"/>
    <col min="5121" max="5121" width="20" style="42" customWidth="1"/>
    <col min="5122" max="5122" width="18.33203125" style="42" customWidth="1"/>
    <col min="5123" max="5123" width="15.33203125" style="42" customWidth="1"/>
    <col min="5124" max="5124" width="17.6640625" style="42" customWidth="1"/>
    <col min="5125" max="5125" width="14.33203125" style="42" bestFit="1" customWidth="1"/>
    <col min="5126" max="5126" width="12.6640625" style="42" customWidth="1"/>
    <col min="5127" max="5127" width="18.33203125" style="42" customWidth="1"/>
    <col min="5128" max="5128" width="24.5546875" style="42" customWidth="1"/>
    <col min="5129" max="5129" width="11.6640625" style="42" customWidth="1"/>
    <col min="5130" max="5130" width="12.6640625" style="42" customWidth="1"/>
    <col min="5131" max="5131" width="17.6640625" style="42" customWidth="1"/>
    <col min="5132" max="5132" width="16.6640625" style="42" customWidth="1"/>
    <col min="5133" max="5133" width="29.6640625" style="42" customWidth="1"/>
    <col min="5134" max="5134" width="24.6640625" style="42" customWidth="1"/>
    <col min="5135" max="5135" width="19.44140625" style="42" customWidth="1"/>
    <col min="5136" max="5136" width="8.5546875" style="42"/>
    <col min="5137" max="5137" width="12" style="42" customWidth="1"/>
    <col min="5138" max="5138" width="11.44140625" style="42" customWidth="1"/>
    <col min="5139" max="5140" width="12" style="42" customWidth="1"/>
    <col min="5141" max="5376" width="8.5546875" style="42"/>
    <col min="5377" max="5377" width="20" style="42" customWidth="1"/>
    <col min="5378" max="5378" width="18.33203125" style="42" customWidth="1"/>
    <col min="5379" max="5379" width="15.33203125" style="42" customWidth="1"/>
    <col min="5380" max="5380" width="17.6640625" style="42" customWidth="1"/>
    <col min="5381" max="5381" width="14.33203125" style="42" bestFit="1" customWidth="1"/>
    <col min="5382" max="5382" width="12.6640625" style="42" customWidth="1"/>
    <col min="5383" max="5383" width="18.33203125" style="42" customWidth="1"/>
    <col min="5384" max="5384" width="24.5546875" style="42" customWidth="1"/>
    <col min="5385" max="5385" width="11.6640625" style="42" customWidth="1"/>
    <col min="5386" max="5386" width="12.6640625" style="42" customWidth="1"/>
    <col min="5387" max="5387" width="17.6640625" style="42" customWidth="1"/>
    <col min="5388" max="5388" width="16.6640625" style="42" customWidth="1"/>
    <col min="5389" max="5389" width="29.6640625" style="42" customWidth="1"/>
    <col min="5390" max="5390" width="24.6640625" style="42" customWidth="1"/>
    <col min="5391" max="5391" width="19.44140625" style="42" customWidth="1"/>
    <col min="5392" max="5392" width="8.5546875" style="42"/>
    <col min="5393" max="5393" width="12" style="42" customWidth="1"/>
    <col min="5394" max="5394" width="11.44140625" style="42" customWidth="1"/>
    <col min="5395" max="5396" width="12" style="42" customWidth="1"/>
    <col min="5397" max="5632" width="8.5546875" style="42"/>
    <col min="5633" max="5633" width="20" style="42" customWidth="1"/>
    <col min="5634" max="5634" width="18.33203125" style="42" customWidth="1"/>
    <col min="5635" max="5635" width="15.33203125" style="42" customWidth="1"/>
    <col min="5636" max="5636" width="17.6640625" style="42" customWidth="1"/>
    <col min="5637" max="5637" width="14.33203125" style="42" bestFit="1" customWidth="1"/>
    <col min="5638" max="5638" width="12.6640625" style="42" customWidth="1"/>
    <col min="5639" max="5639" width="18.33203125" style="42" customWidth="1"/>
    <col min="5640" max="5640" width="24.5546875" style="42" customWidth="1"/>
    <col min="5641" max="5641" width="11.6640625" style="42" customWidth="1"/>
    <col min="5642" max="5642" width="12.6640625" style="42" customWidth="1"/>
    <col min="5643" max="5643" width="17.6640625" style="42" customWidth="1"/>
    <col min="5644" max="5644" width="16.6640625" style="42" customWidth="1"/>
    <col min="5645" max="5645" width="29.6640625" style="42" customWidth="1"/>
    <col min="5646" max="5646" width="24.6640625" style="42" customWidth="1"/>
    <col min="5647" max="5647" width="19.44140625" style="42" customWidth="1"/>
    <col min="5648" max="5648" width="8.5546875" style="42"/>
    <col min="5649" max="5649" width="12" style="42" customWidth="1"/>
    <col min="5650" max="5650" width="11.44140625" style="42" customWidth="1"/>
    <col min="5651" max="5652" width="12" style="42" customWidth="1"/>
    <col min="5653" max="5888" width="8.5546875" style="42"/>
    <col min="5889" max="5889" width="20" style="42" customWidth="1"/>
    <col min="5890" max="5890" width="18.33203125" style="42" customWidth="1"/>
    <col min="5891" max="5891" width="15.33203125" style="42" customWidth="1"/>
    <col min="5892" max="5892" width="17.6640625" style="42" customWidth="1"/>
    <col min="5893" max="5893" width="14.33203125" style="42" bestFit="1" customWidth="1"/>
    <col min="5894" max="5894" width="12.6640625" style="42" customWidth="1"/>
    <col min="5895" max="5895" width="18.33203125" style="42" customWidth="1"/>
    <col min="5896" max="5896" width="24.5546875" style="42" customWidth="1"/>
    <col min="5897" max="5897" width="11.6640625" style="42" customWidth="1"/>
    <col min="5898" max="5898" width="12.6640625" style="42" customWidth="1"/>
    <col min="5899" max="5899" width="17.6640625" style="42" customWidth="1"/>
    <col min="5900" max="5900" width="16.6640625" style="42" customWidth="1"/>
    <col min="5901" max="5901" width="29.6640625" style="42" customWidth="1"/>
    <col min="5902" max="5902" width="24.6640625" style="42" customWidth="1"/>
    <col min="5903" max="5903" width="19.44140625" style="42" customWidth="1"/>
    <col min="5904" max="5904" width="8.5546875" style="42"/>
    <col min="5905" max="5905" width="12" style="42" customWidth="1"/>
    <col min="5906" max="5906" width="11.44140625" style="42" customWidth="1"/>
    <col min="5907" max="5908" width="12" style="42" customWidth="1"/>
    <col min="5909" max="6144" width="8.5546875" style="42"/>
    <col min="6145" max="6145" width="20" style="42" customWidth="1"/>
    <col min="6146" max="6146" width="18.33203125" style="42" customWidth="1"/>
    <col min="6147" max="6147" width="15.33203125" style="42" customWidth="1"/>
    <col min="6148" max="6148" width="17.6640625" style="42" customWidth="1"/>
    <col min="6149" max="6149" width="14.33203125" style="42" bestFit="1" customWidth="1"/>
    <col min="6150" max="6150" width="12.6640625" style="42" customWidth="1"/>
    <col min="6151" max="6151" width="18.33203125" style="42" customWidth="1"/>
    <col min="6152" max="6152" width="24.5546875" style="42" customWidth="1"/>
    <col min="6153" max="6153" width="11.6640625" style="42" customWidth="1"/>
    <col min="6154" max="6154" width="12.6640625" style="42" customWidth="1"/>
    <col min="6155" max="6155" width="17.6640625" style="42" customWidth="1"/>
    <col min="6156" max="6156" width="16.6640625" style="42" customWidth="1"/>
    <col min="6157" max="6157" width="29.6640625" style="42" customWidth="1"/>
    <col min="6158" max="6158" width="24.6640625" style="42" customWidth="1"/>
    <col min="6159" max="6159" width="19.44140625" style="42" customWidth="1"/>
    <col min="6160" max="6160" width="8.5546875" style="42"/>
    <col min="6161" max="6161" width="12" style="42" customWidth="1"/>
    <col min="6162" max="6162" width="11.44140625" style="42" customWidth="1"/>
    <col min="6163" max="6164" width="12" style="42" customWidth="1"/>
    <col min="6165" max="6400" width="8.5546875" style="42"/>
    <col min="6401" max="6401" width="20" style="42" customWidth="1"/>
    <col min="6402" max="6402" width="18.33203125" style="42" customWidth="1"/>
    <col min="6403" max="6403" width="15.33203125" style="42" customWidth="1"/>
    <col min="6404" max="6404" width="17.6640625" style="42" customWidth="1"/>
    <col min="6405" max="6405" width="14.33203125" style="42" bestFit="1" customWidth="1"/>
    <col min="6406" max="6406" width="12.6640625" style="42" customWidth="1"/>
    <col min="6407" max="6407" width="18.33203125" style="42" customWidth="1"/>
    <col min="6408" max="6408" width="24.5546875" style="42" customWidth="1"/>
    <col min="6409" max="6409" width="11.6640625" style="42" customWidth="1"/>
    <col min="6410" max="6410" width="12.6640625" style="42" customWidth="1"/>
    <col min="6411" max="6411" width="17.6640625" style="42" customWidth="1"/>
    <col min="6412" max="6412" width="16.6640625" style="42" customWidth="1"/>
    <col min="6413" max="6413" width="29.6640625" style="42" customWidth="1"/>
    <col min="6414" max="6414" width="24.6640625" style="42" customWidth="1"/>
    <col min="6415" max="6415" width="19.44140625" style="42" customWidth="1"/>
    <col min="6416" max="6416" width="8.5546875" style="42"/>
    <col min="6417" max="6417" width="12" style="42" customWidth="1"/>
    <col min="6418" max="6418" width="11.44140625" style="42" customWidth="1"/>
    <col min="6419" max="6420" width="12" style="42" customWidth="1"/>
    <col min="6421" max="6656" width="8.5546875" style="42"/>
    <col min="6657" max="6657" width="20" style="42" customWidth="1"/>
    <col min="6658" max="6658" width="18.33203125" style="42" customWidth="1"/>
    <col min="6659" max="6659" width="15.33203125" style="42" customWidth="1"/>
    <col min="6660" max="6660" width="17.6640625" style="42" customWidth="1"/>
    <col min="6661" max="6661" width="14.33203125" style="42" bestFit="1" customWidth="1"/>
    <col min="6662" max="6662" width="12.6640625" style="42" customWidth="1"/>
    <col min="6663" max="6663" width="18.33203125" style="42" customWidth="1"/>
    <col min="6664" max="6664" width="24.5546875" style="42" customWidth="1"/>
    <col min="6665" max="6665" width="11.6640625" style="42" customWidth="1"/>
    <col min="6666" max="6666" width="12.6640625" style="42" customWidth="1"/>
    <col min="6667" max="6667" width="17.6640625" style="42" customWidth="1"/>
    <col min="6668" max="6668" width="16.6640625" style="42" customWidth="1"/>
    <col min="6669" max="6669" width="29.6640625" style="42" customWidth="1"/>
    <col min="6670" max="6670" width="24.6640625" style="42" customWidth="1"/>
    <col min="6671" max="6671" width="19.44140625" style="42" customWidth="1"/>
    <col min="6672" max="6672" width="8.5546875" style="42"/>
    <col min="6673" max="6673" width="12" style="42" customWidth="1"/>
    <col min="6674" max="6674" width="11.44140625" style="42" customWidth="1"/>
    <col min="6675" max="6676" width="12" style="42" customWidth="1"/>
    <col min="6677" max="6912" width="8.5546875" style="42"/>
    <col min="6913" max="6913" width="20" style="42" customWidth="1"/>
    <col min="6914" max="6914" width="18.33203125" style="42" customWidth="1"/>
    <col min="6915" max="6915" width="15.33203125" style="42" customWidth="1"/>
    <col min="6916" max="6916" width="17.6640625" style="42" customWidth="1"/>
    <col min="6917" max="6917" width="14.33203125" style="42" bestFit="1" customWidth="1"/>
    <col min="6918" max="6918" width="12.6640625" style="42" customWidth="1"/>
    <col min="6919" max="6919" width="18.33203125" style="42" customWidth="1"/>
    <col min="6920" max="6920" width="24.5546875" style="42" customWidth="1"/>
    <col min="6921" max="6921" width="11.6640625" style="42" customWidth="1"/>
    <col min="6922" max="6922" width="12.6640625" style="42" customWidth="1"/>
    <col min="6923" max="6923" width="17.6640625" style="42" customWidth="1"/>
    <col min="6924" max="6924" width="16.6640625" style="42" customWidth="1"/>
    <col min="6925" max="6925" width="29.6640625" style="42" customWidth="1"/>
    <col min="6926" max="6926" width="24.6640625" style="42" customWidth="1"/>
    <col min="6927" max="6927" width="19.44140625" style="42" customWidth="1"/>
    <col min="6928" max="6928" width="8.5546875" style="42"/>
    <col min="6929" max="6929" width="12" style="42" customWidth="1"/>
    <col min="6930" max="6930" width="11.44140625" style="42" customWidth="1"/>
    <col min="6931" max="6932" width="12" style="42" customWidth="1"/>
    <col min="6933" max="7168" width="8.5546875" style="42"/>
    <col min="7169" max="7169" width="20" style="42" customWidth="1"/>
    <col min="7170" max="7170" width="18.33203125" style="42" customWidth="1"/>
    <col min="7171" max="7171" width="15.33203125" style="42" customWidth="1"/>
    <col min="7172" max="7172" width="17.6640625" style="42" customWidth="1"/>
    <col min="7173" max="7173" width="14.33203125" style="42" bestFit="1" customWidth="1"/>
    <col min="7174" max="7174" width="12.6640625" style="42" customWidth="1"/>
    <col min="7175" max="7175" width="18.33203125" style="42" customWidth="1"/>
    <col min="7176" max="7176" width="24.5546875" style="42" customWidth="1"/>
    <col min="7177" max="7177" width="11.6640625" style="42" customWidth="1"/>
    <col min="7178" max="7178" width="12.6640625" style="42" customWidth="1"/>
    <col min="7179" max="7179" width="17.6640625" style="42" customWidth="1"/>
    <col min="7180" max="7180" width="16.6640625" style="42" customWidth="1"/>
    <col min="7181" max="7181" width="29.6640625" style="42" customWidth="1"/>
    <col min="7182" max="7182" width="24.6640625" style="42" customWidth="1"/>
    <col min="7183" max="7183" width="19.44140625" style="42" customWidth="1"/>
    <col min="7184" max="7184" width="8.5546875" style="42"/>
    <col min="7185" max="7185" width="12" style="42" customWidth="1"/>
    <col min="7186" max="7186" width="11.44140625" style="42" customWidth="1"/>
    <col min="7187" max="7188" width="12" style="42" customWidth="1"/>
    <col min="7189" max="7424" width="8.5546875" style="42"/>
    <col min="7425" max="7425" width="20" style="42" customWidth="1"/>
    <col min="7426" max="7426" width="18.33203125" style="42" customWidth="1"/>
    <col min="7427" max="7427" width="15.33203125" style="42" customWidth="1"/>
    <col min="7428" max="7428" width="17.6640625" style="42" customWidth="1"/>
    <col min="7429" max="7429" width="14.33203125" style="42" bestFit="1" customWidth="1"/>
    <col min="7430" max="7430" width="12.6640625" style="42" customWidth="1"/>
    <col min="7431" max="7431" width="18.33203125" style="42" customWidth="1"/>
    <col min="7432" max="7432" width="24.5546875" style="42" customWidth="1"/>
    <col min="7433" max="7433" width="11.6640625" style="42" customWidth="1"/>
    <col min="7434" max="7434" width="12.6640625" style="42" customWidth="1"/>
    <col min="7435" max="7435" width="17.6640625" style="42" customWidth="1"/>
    <col min="7436" max="7436" width="16.6640625" style="42" customWidth="1"/>
    <col min="7437" max="7437" width="29.6640625" style="42" customWidth="1"/>
    <col min="7438" max="7438" width="24.6640625" style="42" customWidth="1"/>
    <col min="7439" max="7439" width="19.44140625" style="42" customWidth="1"/>
    <col min="7440" max="7440" width="8.5546875" style="42"/>
    <col min="7441" max="7441" width="12" style="42" customWidth="1"/>
    <col min="7442" max="7442" width="11.44140625" style="42" customWidth="1"/>
    <col min="7443" max="7444" width="12" style="42" customWidth="1"/>
    <col min="7445" max="7680" width="8.5546875" style="42"/>
    <col min="7681" max="7681" width="20" style="42" customWidth="1"/>
    <col min="7682" max="7682" width="18.33203125" style="42" customWidth="1"/>
    <col min="7683" max="7683" width="15.33203125" style="42" customWidth="1"/>
    <col min="7684" max="7684" width="17.6640625" style="42" customWidth="1"/>
    <col min="7685" max="7685" width="14.33203125" style="42" bestFit="1" customWidth="1"/>
    <col min="7686" max="7686" width="12.6640625" style="42" customWidth="1"/>
    <col min="7687" max="7687" width="18.33203125" style="42" customWidth="1"/>
    <col min="7688" max="7688" width="24.5546875" style="42" customWidth="1"/>
    <col min="7689" max="7689" width="11.6640625" style="42" customWidth="1"/>
    <col min="7690" max="7690" width="12.6640625" style="42" customWidth="1"/>
    <col min="7691" max="7691" width="17.6640625" style="42" customWidth="1"/>
    <col min="7692" max="7692" width="16.6640625" style="42" customWidth="1"/>
    <col min="7693" max="7693" width="29.6640625" style="42" customWidth="1"/>
    <col min="7694" max="7694" width="24.6640625" style="42" customWidth="1"/>
    <col min="7695" max="7695" width="19.44140625" style="42" customWidth="1"/>
    <col min="7696" max="7696" width="8.5546875" style="42"/>
    <col min="7697" max="7697" width="12" style="42" customWidth="1"/>
    <col min="7698" max="7698" width="11.44140625" style="42" customWidth="1"/>
    <col min="7699" max="7700" width="12" style="42" customWidth="1"/>
    <col min="7701" max="7936" width="8.5546875" style="42"/>
    <col min="7937" max="7937" width="20" style="42" customWidth="1"/>
    <col min="7938" max="7938" width="18.33203125" style="42" customWidth="1"/>
    <col min="7939" max="7939" width="15.33203125" style="42" customWidth="1"/>
    <col min="7940" max="7940" width="17.6640625" style="42" customWidth="1"/>
    <col min="7941" max="7941" width="14.33203125" style="42" bestFit="1" customWidth="1"/>
    <col min="7942" max="7942" width="12.6640625" style="42" customWidth="1"/>
    <col min="7943" max="7943" width="18.33203125" style="42" customWidth="1"/>
    <col min="7944" max="7944" width="24.5546875" style="42" customWidth="1"/>
    <col min="7945" max="7945" width="11.6640625" style="42" customWidth="1"/>
    <col min="7946" max="7946" width="12.6640625" style="42" customWidth="1"/>
    <col min="7947" max="7947" width="17.6640625" style="42" customWidth="1"/>
    <col min="7948" max="7948" width="16.6640625" style="42" customWidth="1"/>
    <col min="7949" max="7949" width="29.6640625" style="42" customWidth="1"/>
    <col min="7950" max="7950" width="24.6640625" style="42" customWidth="1"/>
    <col min="7951" max="7951" width="19.44140625" style="42" customWidth="1"/>
    <col min="7952" max="7952" width="8.5546875" style="42"/>
    <col min="7953" max="7953" width="12" style="42" customWidth="1"/>
    <col min="7954" max="7954" width="11.44140625" style="42" customWidth="1"/>
    <col min="7955" max="7956" width="12" style="42" customWidth="1"/>
    <col min="7957" max="8192" width="8.5546875" style="42"/>
    <col min="8193" max="8193" width="20" style="42" customWidth="1"/>
    <col min="8194" max="8194" width="18.33203125" style="42" customWidth="1"/>
    <col min="8195" max="8195" width="15.33203125" style="42" customWidth="1"/>
    <col min="8196" max="8196" width="17.6640625" style="42" customWidth="1"/>
    <col min="8197" max="8197" width="14.33203125" style="42" bestFit="1" customWidth="1"/>
    <col min="8198" max="8198" width="12.6640625" style="42" customWidth="1"/>
    <col min="8199" max="8199" width="18.33203125" style="42" customWidth="1"/>
    <col min="8200" max="8200" width="24.5546875" style="42" customWidth="1"/>
    <col min="8201" max="8201" width="11.6640625" style="42" customWidth="1"/>
    <col min="8202" max="8202" width="12.6640625" style="42" customWidth="1"/>
    <col min="8203" max="8203" width="17.6640625" style="42" customWidth="1"/>
    <col min="8204" max="8204" width="16.6640625" style="42" customWidth="1"/>
    <col min="8205" max="8205" width="29.6640625" style="42" customWidth="1"/>
    <col min="8206" max="8206" width="24.6640625" style="42" customWidth="1"/>
    <col min="8207" max="8207" width="19.44140625" style="42" customWidth="1"/>
    <col min="8208" max="8208" width="8.5546875" style="42"/>
    <col min="8209" max="8209" width="12" style="42" customWidth="1"/>
    <col min="8210" max="8210" width="11.44140625" style="42" customWidth="1"/>
    <col min="8211" max="8212" width="12" style="42" customWidth="1"/>
    <col min="8213" max="8448" width="8.5546875" style="42"/>
    <col min="8449" max="8449" width="20" style="42" customWidth="1"/>
    <col min="8450" max="8450" width="18.33203125" style="42" customWidth="1"/>
    <col min="8451" max="8451" width="15.33203125" style="42" customWidth="1"/>
    <col min="8452" max="8452" width="17.6640625" style="42" customWidth="1"/>
    <col min="8453" max="8453" width="14.33203125" style="42" bestFit="1" customWidth="1"/>
    <col min="8454" max="8454" width="12.6640625" style="42" customWidth="1"/>
    <col min="8455" max="8455" width="18.33203125" style="42" customWidth="1"/>
    <col min="8456" max="8456" width="24.5546875" style="42" customWidth="1"/>
    <col min="8457" max="8457" width="11.6640625" style="42" customWidth="1"/>
    <col min="8458" max="8458" width="12.6640625" style="42" customWidth="1"/>
    <col min="8459" max="8459" width="17.6640625" style="42" customWidth="1"/>
    <col min="8460" max="8460" width="16.6640625" style="42" customWidth="1"/>
    <col min="8461" max="8461" width="29.6640625" style="42" customWidth="1"/>
    <col min="8462" max="8462" width="24.6640625" style="42" customWidth="1"/>
    <col min="8463" max="8463" width="19.44140625" style="42" customWidth="1"/>
    <col min="8464" max="8464" width="8.5546875" style="42"/>
    <col min="8465" max="8465" width="12" style="42" customWidth="1"/>
    <col min="8466" max="8466" width="11.44140625" style="42" customWidth="1"/>
    <col min="8467" max="8468" width="12" style="42" customWidth="1"/>
    <col min="8469" max="8704" width="8.5546875" style="42"/>
    <col min="8705" max="8705" width="20" style="42" customWidth="1"/>
    <col min="8706" max="8706" width="18.33203125" style="42" customWidth="1"/>
    <col min="8707" max="8707" width="15.33203125" style="42" customWidth="1"/>
    <col min="8708" max="8708" width="17.6640625" style="42" customWidth="1"/>
    <col min="8709" max="8709" width="14.33203125" style="42" bestFit="1" customWidth="1"/>
    <col min="8710" max="8710" width="12.6640625" style="42" customWidth="1"/>
    <col min="8711" max="8711" width="18.33203125" style="42" customWidth="1"/>
    <col min="8712" max="8712" width="24.5546875" style="42" customWidth="1"/>
    <col min="8713" max="8713" width="11.6640625" style="42" customWidth="1"/>
    <col min="8714" max="8714" width="12.6640625" style="42" customWidth="1"/>
    <col min="8715" max="8715" width="17.6640625" style="42" customWidth="1"/>
    <col min="8716" max="8716" width="16.6640625" style="42" customWidth="1"/>
    <col min="8717" max="8717" width="29.6640625" style="42" customWidth="1"/>
    <col min="8718" max="8718" width="24.6640625" style="42" customWidth="1"/>
    <col min="8719" max="8719" width="19.44140625" style="42" customWidth="1"/>
    <col min="8720" max="8720" width="8.5546875" style="42"/>
    <col min="8721" max="8721" width="12" style="42" customWidth="1"/>
    <col min="8722" max="8722" width="11.44140625" style="42" customWidth="1"/>
    <col min="8723" max="8724" width="12" style="42" customWidth="1"/>
    <col min="8725" max="8960" width="8.5546875" style="42"/>
    <col min="8961" max="8961" width="20" style="42" customWidth="1"/>
    <col min="8962" max="8962" width="18.33203125" style="42" customWidth="1"/>
    <col min="8963" max="8963" width="15.33203125" style="42" customWidth="1"/>
    <col min="8964" max="8964" width="17.6640625" style="42" customWidth="1"/>
    <col min="8965" max="8965" width="14.33203125" style="42" bestFit="1" customWidth="1"/>
    <col min="8966" max="8966" width="12.6640625" style="42" customWidth="1"/>
    <col min="8967" max="8967" width="18.33203125" style="42" customWidth="1"/>
    <col min="8968" max="8968" width="24.5546875" style="42" customWidth="1"/>
    <col min="8969" max="8969" width="11.6640625" style="42" customWidth="1"/>
    <col min="8970" max="8970" width="12.6640625" style="42" customWidth="1"/>
    <col min="8971" max="8971" width="17.6640625" style="42" customWidth="1"/>
    <col min="8972" max="8972" width="16.6640625" style="42" customWidth="1"/>
    <col min="8973" max="8973" width="29.6640625" style="42" customWidth="1"/>
    <col min="8974" max="8974" width="24.6640625" style="42" customWidth="1"/>
    <col min="8975" max="8975" width="19.44140625" style="42" customWidth="1"/>
    <col min="8976" max="8976" width="8.5546875" style="42"/>
    <col min="8977" max="8977" width="12" style="42" customWidth="1"/>
    <col min="8978" max="8978" width="11.44140625" style="42" customWidth="1"/>
    <col min="8979" max="8980" width="12" style="42" customWidth="1"/>
    <col min="8981" max="9216" width="8.5546875" style="42"/>
    <col min="9217" max="9217" width="20" style="42" customWidth="1"/>
    <col min="9218" max="9218" width="18.33203125" style="42" customWidth="1"/>
    <col min="9219" max="9219" width="15.33203125" style="42" customWidth="1"/>
    <col min="9220" max="9220" width="17.6640625" style="42" customWidth="1"/>
    <col min="9221" max="9221" width="14.33203125" style="42" bestFit="1" customWidth="1"/>
    <col min="9222" max="9222" width="12.6640625" style="42" customWidth="1"/>
    <col min="9223" max="9223" width="18.33203125" style="42" customWidth="1"/>
    <col min="9224" max="9224" width="24.5546875" style="42" customWidth="1"/>
    <col min="9225" max="9225" width="11.6640625" style="42" customWidth="1"/>
    <col min="9226" max="9226" width="12.6640625" style="42" customWidth="1"/>
    <col min="9227" max="9227" width="17.6640625" style="42" customWidth="1"/>
    <col min="9228" max="9228" width="16.6640625" style="42" customWidth="1"/>
    <col min="9229" max="9229" width="29.6640625" style="42" customWidth="1"/>
    <col min="9230" max="9230" width="24.6640625" style="42" customWidth="1"/>
    <col min="9231" max="9231" width="19.44140625" style="42" customWidth="1"/>
    <col min="9232" max="9232" width="8.5546875" style="42"/>
    <col min="9233" max="9233" width="12" style="42" customWidth="1"/>
    <col min="9234" max="9234" width="11.44140625" style="42" customWidth="1"/>
    <col min="9235" max="9236" width="12" style="42" customWidth="1"/>
    <col min="9237" max="9472" width="8.5546875" style="42"/>
    <col min="9473" max="9473" width="20" style="42" customWidth="1"/>
    <col min="9474" max="9474" width="18.33203125" style="42" customWidth="1"/>
    <col min="9475" max="9475" width="15.33203125" style="42" customWidth="1"/>
    <col min="9476" max="9476" width="17.6640625" style="42" customWidth="1"/>
    <col min="9477" max="9477" width="14.33203125" style="42" bestFit="1" customWidth="1"/>
    <col min="9478" max="9478" width="12.6640625" style="42" customWidth="1"/>
    <col min="9479" max="9479" width="18.33203125" style="42" customWidth="1"/>
    <col min="9480" max="9480" width="24.5546875" style="42" customWidth="1"/>
    <col min="9481" max="9481" width="11.6640625" style="42" customWidth="1"/>
    <col min="9482" max="9482" width="12.6640625" style="42" customWidth="1"/>
    <col min="9483" max="9483" width="17.6640625" style="42" customWidth="1"/>
    <col min="9484" max="9484" width="16.6640625" style="42" customWidth="1"/>
    <col min="9485" max="9485" width="29.6640625" style="42" customWidth="1"/>
    <col min="9486" max="9486" width="24.6640625" style="42" customWidth="1"/>
    <col min="9487" max="9487" width="19.44140625" style="42" customWidth="1"/>
    <col min="9488" max="9488" width="8.5546875" style="42"/>
    <col min="9489" max="9489" width="12" style="42" customWidth="1"/>
    <col min="9490" max="9490" width="11.44140625" style="42" customWidth="1"/>
    <col min="9491" max="9492" width="12" style="42" customWidth="1"/>
    <col min="9493" max="9728" width="8.5546875" style="42"/>
    <col min="9729" max="9729" width="20" style="42" customWidth="1"/>
    <col min="9730" max="9730" width="18.33203125" style="42" customWidth="1"/>
    <col min="9731" max="9731" width="15.33203125" style="42" customWidth="1"/>
    <col min="9732" max="9732" width="17.6640625" style="42" customWidth="1"/>
    <col min="9733" max="9733" width="14.33203125" style="42" bestFit="1" customWidth="1"/>
    <col min="9734" max="9734" width="12.6640625" style="42" customWidth="1"/>
    <col min="9735" max="9735" width="18.33203125" style="42" customWidth="1"/>
    <col min="9736" max="9736" width="24.5546875" style="42" customWidth="1"/>
    <col min="9737" max="9737" width="11.6640625" style="42" customWidth="1"/>
    <col min="9738" max="9738" width="12.6640625" style="42" customWidth="1"/>
    <col min="9739" max="9739" width="17.6640625" style="42" customWidth="1"/>
    <col min="9740" max="9740" width="16.6640625" style="42" customWidth="1"/>
    <col min="9741" max="9741" width="29.6640625" style="42" customWidth="1"/>
    <col min="9742" max="9742" width="24.6640625" style="42" customWidth="1"/>
    <col min="9743" max="9743" width="19.44140625" style="42" customWidth="1"/>
    <col min="9744" max="9744" width="8.5546875" style="42"/>
    <col min="9745" max="9745" width="12" style="42" customWidth="1"/>
    <col min="9746" max="9746" width="11.44140625" style="42" customWidth="1"/>
    <col min="9747" max="9748" width="12" style="42" customWidth="1"/>
    <col min="9749" max="9984" width="8.5546875" style="42"/>
    <col min="9985" max="9985" width="20" style="42" customWidth="1"/>
    <col min="9986" max="9986" width="18.33203125" style="42" customWidth="1"/>
    <col min="9987" max="9987" width="15.33203125" style="42" customWidth="1"/>
    <col min="9988" max="9988" width="17.6640625" style="42" customWidth="1"/>
    <col min="9989" max="9989" width="14.33203125" style="42" bestFit="1" customWidth="1"/>
    <col min="9990" max="9990" width="12.6640625" style="42" customWidth="1"/>
    <col min="9991" max="9991" width="18.33203125" style="42" customWidth="1"/>
    <col min="9992" max="9992" width="24.5546875" style="42" customWidth="1"/>
    <col min="9993" max="9993" width="11.6640625" style="42" customWidth="1"/>
    <col min="9994" max="9994" width="12.6640625" style="42" customWidth="1"/>
    <col min="9995" max="9995" width="17.6640625" style="42" customWidth="1"/>
    <col min="9996" max="9996" width="16.6640625" style="42" customWidth="1"/>
    <col min="9997" max="9997" width="29.6640625" style="42" customWidth="1"/>
    <col min="9998" max="9998" width="24.6640625" style="42" customWidth="1"/>
    <col min="9999" max="9999" width="19.44140625" style="42" customWidth="1"/>
    <col min="10000" max="10000" width="8.5546875" style="42"/>
    <col min="10001" max="10001" width="12" style="42" customWidth="1"/>
    <col min="10002" max="10002" width="11.44140625" style="42" customWidth="1"/>
    <col min="10003" max="10004" width="12" style="42" customWidth="1"/>
    <col min="10005" max="10240" width="8.5546875" style="42"/>
    <col min="10241" max="10241" width="20" style="42" customWidth="1"/>
    <col min="10242" max="10242" width="18.33203125" style="42" customWidth="1"/>
    <col min="10243" max="10243" width="15.33203125" style="42" customWidth="1"/>
    <col min="10244" max="10244" width="17.6640625" style="42" customWidth="1"/>
    <col min="10245" max="10245" width="14.33203125" style="42" bestFit="1" customWidth="1"/>
    <col min="10246" max="10246" width="12.6640625" style="42" customWidth="1"/>
    <col min="10247" max="10247" width="18.33203125" style="42" customWidth="1"/>
    <col min="10248" max="10248" width="24.5546875" style="42" customWidth="1"/>
    <col min="10249" max="10249" width="11.6640625" style="42" customWidth="1"/>
    <col min="10250" max="10250" width="12.6640625" style="42" customWidth="1"/>
    <col min="10251" max="10251" width="17.6640625" style="42" customWidth="1"/>
    <col min="10252" max="10252" width="16.6640625" style="42" customWidth="1"/>
    <col min="10253" max="10253" width="29.6640625" style="42" customWidth="1"/>
    <col min="10254" max="10254" width="24.6640625" style="42" customWidth="1"/>
    <col min="10255" max="10255" width="19.44140625" style="42" customWidth="1"/>
    <col min="10256" max="10256" width="8.5546875" style="42"/>
    <col min="10257" max="10257" width="12" style="42" customWidth="1"/>
    <col min="10258" max="10258" width="11.44140625" style="42" customWidth="1"/>
    <col min="10259" max="10260" width="12" style="42" customWidth="1"/>
    <col min="10261" max="10496" width="8.5546875" style="42"/>
    <col min="10497" max="10497" width="20" style="42" customWidth="1"/>
    <col min="10498" max="10498" width="18.33203125" style="42" customWidth="1"/>
    <col min="10499" max="10499" width="15.33203125" style="42" customWidth="1"/>
    <col min="10500" max="10500" width="17.6640625" style="42" customWidth="1"/>
    <col min="10501" max="10501" width="14.33203125" style="42" bestFit="1" customWidth="1"/>
    <col min="10502" max="10502" width="12.6640625" style="42" customWidth="1"/>
    <col min="10503" max="10503" width="18.33203125" style="42" customWidth="1"/>
    <col min="10504" max="10504" width="24.5546875" style="42" customWidth="1"/>
    <col min="10505" max="10505" width="11.6640625" style="42" customWidth="1"/>
    <col min="10506" max="10506" width="12.6640625" style="42" customWidth="1"/>
    <col min="10507" max="10507" width="17.6640625" style="42" customWidth="1"/>
    <col min="10508" max="10508" width="16.6640625" style="42" customWidth="1"/>
    <col min="10509" max="10509" width="29.6640625" style="42" customWidth="1"/>
    <col min="10510" max="10510" width="24.6640625" style="42" customWidth="1"/>
    <col min="10511" max="10511" width="19.44140625" style="42" customWidth="1"/>
    <col min="10512" max="10512" width="8.5546875" style="42"/>
    <col min="10513" max="10513" width="12" style="42" customWidth="1"/>
    <col min="10514" max="10514" width="11.44140625" style="42" customWidth="1"/>
    <col min="10515" max="10516" width="12" style="42" customWidth="1"/>
    <col min="10517" max="10752" width="8.5546875" style="42"/>
    <col min="10753" max="10753" width="20" style="42" customWidth="1"/>
    <col min="10754" max="10754" width="18.33203125" style="42" customWidth="1"/>
    <col min="10755" max="10755" width="15.33203125" style="42" customWidth="1"/>
    <col min="10756" max="10756" width="17.6640625" style="42" customWidth="1"/>
    <col min="10757" max="10757" width="14.33203125" style="42" bestFit="1" customWidth="1"/>
    <col min="10758" max="10758" width="12.6640625" style="42" customWidth="1"/>
    <col min="10759" max="10759" width="18.33203125" style="42" customWidth="1"/>
    <col min="10760" max="10760" width="24.5546875" style="42" customWidth="1"/>
    <col min="10761" max="10761" width="11.6640625" style="42" customWidth="1"/>
    <col min="10762" max="10762" width="12.6640625" style="42" customWidth="1"/>
    <col min="10763" max="10763" width="17.6640625" style="42" customWidth="1"/>
    <col min="10764" max="10764" width="16.6640625" style="42" customWidth="1"/>
    <col min="10765" max="10765" width="29.6640625" style="42" customWidth="1"/>
    <col min="10766" max="10766" width="24.6640625" style="42" customWidth="1"/>
    <col min="10767" max="10767" width="19.44140625" style="42" customWidth="1"/>
    <col min="10768" max="10768" width="8.5546875" style="42"/>
    <col min="10769" max="10769" width="12" style="42" customWidth="1"/>
    <col min="10770" max="10770" width="11.44140625" style="42" customWidth="1"/>
    <col min="10771" max="10772" width="12" style="42" customWidth="1"/>
    <col min="10773" max="11008" width="8.5546875" style="42"/>
    <col min="11009" max="11009" width="20" style="42" customWidth="1"/>
    <col min="11010" max="11010" width="18.33203125" style="42" customWidth="1"/>
    <col min="11011" max="11011" width="15.33203125" style="42" customWidth="1"/>
    <col min="11012" max="11012" width="17.6640625" style="42" customWidth="1"/>
    <col min="11013" max="11013" width="14.33203125" style="42" bestFit="1" customWidth="1"/>
    <col min="11014" max="11014" width="12.6640625" style="42" customWidth="1"/>
    <col min="11015" max="11015" width="18.33203125" style="42" customWidth="1"/>
    <col min="11016" max="11016" width="24.5546875" style="42" customWidth="1"/>
    <col min="11017" max="11017" width="11.6640625" style="42" customWidth="1"/>
    <col min="11018" max="11018" width="12.6640625" style="42" customWidth="1"/>
    <col min="11019" max="11019" width="17.6640625" style="42" customWidth="1"/>
    <col min="11020" max="11020" width="16.6640625" style="42" customWidth="1"/>
    <col min="11021" max="11021" width="29.6640625" style="42" customWidth="1"/>
    <col min="11022" max="11022" width="24.6640625" style="42" customWidth="1"/>
    <col min="11023" max="11023" width="19.44140625" style="42" customWidth="1"/>
    <col min="11024" max="11024" width="8.5546875" style="42"/>
    <col min="11025" max="11025" width="12" style="42" customWidth="1"/>
    <col min="11026" max="11026" width="11.44140625" style="42" customWidth="1"/>
    <col min="11027" max="11028" width="12" style="42" customWidth="1"/>
    <col min="11029" max="11264" width="8.5546875" style="42"/>
    <col min="11265" max="11265" width="20" style="42" customWidth="1"/>
    <col min="11266" max="11266" width="18.33203125" style="42" customWidth="1"/>
    <col min="11267" max="11267" width="15.33203125" style="42" customWidth="1"/>
    <col min="11268" max="11268" width="17.6640625" style="42" customWidth="1"/>
    <col min="11269" max="11269" width="14.33203125" style="42" bestFit="1" customWidth="1"/>
    <col min="11270" max="11270" width="12.6640625" style="42" customWidth="1"/>
    <col min="11271" max="11271" width="18.33203125" style="42" customWidth="1"/>
    <col min="11272" max="11272" width="24.5546875" style="42" customWidth="1"/>
    <col min="11273" max="11273" width="11.6640625" style="42" customWidth="1"/>
    <col min="11274" max="11274" width="12.6640625" style="42" customWidth="1"/>
    <col min="11275" max="11275" width="17.6640625" style="42" customWidth="1"/>
    <col min="11276" max="11276" width="16.6640625" style="42" customWidth="1"/>
    <col min="11277" max="11277" width="29.6640625" style="42" customWidth="1"/>
    <col min="11278" max="11278" width="24.6640625" style="42" customWidth="1"/>
    <col min="11279" max="11279" width="19.44140625" style="42" customWidth="1"/>
    <col min="11280" max="11280" width="8.5546875" style="42"/>
    <col min="11281" max="11281" width="12" style="42" customWidth="1"/>
    <col min="11282" max="11282" width="11.44140625" style="42" customWidth="1"/>
    <col min="11283" max="11284" width="12" style="42" customWidth="1"/>
    <col min="11285" max="11520" width="8.5546875" style="42"/>
    <col min="11521" max="11521" width="20" style="42" customWidth="1"/>
    <col min="11522" max="11522" width="18.33203125" style="42" customWidth="1"/>
    <col min="11523" max="11523" width="15.33203125" style="42" customWidth="1"/>
    <col min="11524" max="11524" width="17.6640625" style="42" customWidth="1"/>
    <col min="11525" max="11525" width="14.33203125" style="42" bestFit="1" customWidth="1"/>
    <col min="11526" max="11526" width="12.6640625" style="42" customWidth="1"/>
    <col min="11527" max="11527" width="18.33203125" style="42" customWidth="1"/>
    <col min="11528" max="11528" width="24.5546875" style="42" customWidth="1"/>
    <col min="11529" max="11529" width="11.6640625" style="42" customWidth="1"/>
    <col min="11530" max="11530" width="12.6640625" style="42" customWidth="1"/>
    <col min="11531" max="11531" width="17.6640625" style="42" customWidth="1"/>
    <col min="11532" max="11532" width="16.6640625" style="42" customWidth="1"/>
    <col min="11533" max="11533" width="29.6640625" style="42" customWidth="1"/>
    <col min="11534" max="11534" width="24.6640625" style="42" customWidth="1"/>
    <col min="11535" max="11535" width="19.44140625" style="42" customWidth="1"/>
    <col min="11536" max="11536" width="8.5546875" style="42"/>
    <col min="11537" max="11537" width="12" style="42" customWidth="1"/>
    <col min="11538" max="11538" width="11.44140625" style="42" customWidth="1"/>
    <col min="11539" max="11540" width="12" style="42" customWidth="1"/>
    <col min="11541" max="11776" width="8.5546875" style="42"/>
    <col min="11777" max="11777" width="20" style="42" customWidth="1"/>
    <col min="11778" max="11778" width="18.33203125" style="42" customWidth="1"/>
    <col min="11779" max="11779" width="15.33203125" style="42" customWidth="1"/>
    <col min="11780" max="11780" width="17.6640625" style="42" customWidth="1"/>
    <col min="11781" max="11781" width="14.33203125" style="42" bestFit="1" customWidth="1"/>
    <col min="11782" max="11782" width="12.6640625" style="42" customWidth="1"/>
    <col min="11783" max="11783" width="18.33203125" style="42" customWidth="1"/>
    <col min="11784" max="11784" width="24.5546875" style="42" customWidth="1"/>
    <col min="11785" max="11785" width="11.6640625" style="42" customWidth="1"/>
    <col min="11786" max="11786" width="12.6640625" style="42" customWidth="1"/>
    <col min="11787" max="11787" width="17.6640625" style="42" customWidth="1"/>
    <col min="11788" max="11788" width="16.6640625" style="42" customWidth="1"/>
    <col min="11789" max="11789" width="29.6640625" style="42" customWidth="1"/>
    <col min="11790" max="11790" width="24.6640625" style="42" customWidth="1"/>
    <col min="11791" max="11791" width="19.44140625" style="42" customWidth="1"/>
    <col min="11792" max="11792" width="8.5546875" style="42"/>
    <col min="11793" max="11793" width="12" style="42" customWidth="1"/>
    <col min="11794" max="11794" width="11.44140625" style="42" customWidth="1"/>
    <col min="11795" max="11796" width="12" style="42" customWidth="1"/>
    <col min="11797" max="12032" width="8.5546875" style="42"/>
    <col min="12033" max="12033" width="20" style="42" customWidth="1"/>
    <col min="12034" max="12034" width="18.33203125" style="42" customWidth="1"/>
    <col min="12035" max="12035" width="15.33203125" style="42" customWidth="1"/>
    <col min="12036" max="12036" width="17.6640625" style="42" customWidth="1"/>
    <col min="12037" max="12037" width="14.33203125" style="42" bestFit="1" customWidth="1"/>
    <col min="12038" max="12038" width="12.6640625" style="42" customWidth="1"/>
    <col min="12039" max="12039" width="18.33203125" style="42" customWidth="1"/>
    <col min="12040" max="12040" width="24.5546875" style="42" customWidth="1"/>
    <col min="12041" max="12041" width="11.6640625" style="42" customWidth="1"/>
    <col min="12042" max="12042" width="12.6640625" style="42" customWidth="1"/>
    <col min="12043" max="12043" width="17.6640625" style="42" customWidth="1"/>
    <col min="12044" max="12044" width="16.6640625" style="42" customWidth="1"/>
    <col min="12045" max="12045" width="29.6640625" style="42" customWidth="1"/>
    <col min="12046" max="12046" width="24.6640625" style="42" customWidth="1"/>
    <col min="12047" max="12047" width="19.44140625" style="42" customWidth="1"/>
    <col min="12048" max="12048" width="8.5546875" style="42"/>
    <col min="12049" max="12049" width="12" style="42" customWidth="1"/>
    <col min="12050" max="12050" width="11.44140625" style="42" customWidth="1"/>
    <col min="12051" max="12052" width="12" style="42" customWidth="1"/>
    <col min="12053" max="12288" width="8.5546875" style="42"/>
    <col min="12289" max="12289" width="20" style="42" customWidth="1"/>
    <col min="12290" max="12290" width="18.33203125" style="42" customWidth="1"/>
    <col min="12291" max="12291" width="15.33203125" style="42" customWidth="1"/>
    <col min="12292" max="12292" width="17.6640625" style="42" customWidth="1"/>
    <col min="12293" max="12293" width="14.33203125" style="42" bestFit="1" customWidth="1"/>
    <col min="12294" max="12294" width="12.6640625" style="42" customWidth="1"/>
    <col min="12295" max="12295" width="18.33203125" style="42" customWidth="1"/>
    <col min="12296" max="12296" width="24.5546875" style="42" customWidth="1"/>
    <col min="12297" max="12297" width="11.6640625" style="42" customWidth="1"/>
    <col min="12298" max="12298" width="12.6640625" style="42" customWidth="1"/>
    <col min="12299" max="12299" width="17.6640625" style="42" customWidth="1"/>
    <col min="12300" max="12300" width="16.6640625" style="42" customWidth="1"/>
    <col min="12301" max="12301" width="29.6640625" style="42" customWidth="1"/>
    <col min="12302" max="12302" width="24.6640625" style="42" customWidth="1"/>
    <col min="12303" max="12303" width="19.44140625" style="42" customWidth="1"/>
    <col min="12304" max="12304" width="8.5546875" style="42"/>
    <col min="12305" max="12305" width="12" style="42" customWidth="1"/>
    <col min="12306" max="12306" width="11.44140625" style="42" customWidth="1"/>
    <col min="12307" max="12308" width="12" style="42" customWidth="1"/>
    <col min="12309" max="12544" width="8.5546875" style="42"/>
    <col min="12545" max="12545" width="20" style="42" customWidth="1"/>
    <col min="12546" max="12546" width="18.33203125" style="42" customWidth="1"/>
    <col min="12547" max="12547" width="15.33203125" style="42" customWidth="1"/>
    <col min="12548" max="12548" width="17.6640625" style="42" customWidth="1"/>
    <col min="12549" max="12549" width="14.33203125" style="42" bestFit="1" customWidth="1"/>
    <col min="12550" max="12550" width="12.6640625" style="42" customWidth="1"/>
    <col min="12551" max="12551" width="18.33203125" style="42" customWidth="1"/>
    <col min="12552" max="12552" width="24.5546875" style="42" customWidth="1"/>
    <col min="12553" max="12553" width="11.6640625" style="42" customWidth="1"/>
    <col min="12554" max="12554" width="12.6640625" style="42" customWidth="1"/>
    <col min="12555" max="12555" width="17.6640625" style="42" customWidth="1"/>
    <col min="12556" max="12556" width="16.6640625" style="42" customWidth="1"/>
    <col min="12557" max="12557" width="29.6640625" style="42" customWidth="1"/>
    <col min="12558" max="12558" width="24.6640625" style="42" customWidth="1"/>
    <col min="12559" max="12559" width="19.44140625" style="42" customWidth="1"/>
    <col min="12560" max="12560" width="8.5546875" style="42"/>
    <col min="12561" max="12561" width="12" style="42" customWidth="1"/>
    <col min="12562" max="12562" width="11.44140625" style="42" customWidth="1"/>
    <col min="12563" max="12564" width="12" style="42" customWidth="1"/>
    <col min="12565" max="12800" width="8.5546875" style="42"/>
    <col min="12801" max="12801" width="20" style="42" customWidth="1"/>
    <col min="12802" max="12802" width="18.33203125" style="42" customWidth="1"/>
    <col min="12803" max="12803" width="15.33203125" style="42" customWidth="1"/>
    <col min="12804" max="12804" width="17.6640625" style="42" customWidth="1"/>
    <col min="12805" max="12805" width="14.33203125" style="42" bestFit="1" customWidth="1"/>
    <col min="12806" max="12806" width="12.6640625" style="42" customWidth="1"/>
    <col min="12807" max="12807" width="18.33203125" style="42" customWidth="1"/>
    <col min="12808" max="12808" width="24.5546875" style="42" customWidth="1"/>
    <col min="12809" max="12809" width="11.6640625" style="42" customWidth="1"/>
    <col min="12810" max="12810" width="12.6640625" style="42" customWidth="1"/>
    <col min="12811" max="12811" width="17.6640625" style="42" customWidth="1"/>
    <col min="12812" max="12812" width="16.6640625" style="42" customWidth="1"/>
    <col min="12813" max="12813" width="29.6640625" style="42" customWidth="1"/>
    <col min="12814" max="12814" width="24.6640625" style="42" customWidth="1"/>
    <col min="12815" max="12815" width="19.44140625" style="42" customWidth="1"/>
    <col min="12816" max="12816" width="8.5546875" style="42"/>
    <col min="12817" max="12817" width="12" style="42" customWidth="1"/>
    <col min="12818" max="12818" width="11.44140625" style="42" customWidth="1"/>
    <col min="12819" max="12820" width="12" style="42" customWidth="1"/>
    <col min="12821" max="13056" width="8.5546875" style="42"/>
    <col min="13057" max="13057" width="20" style="42" customWidth="1"/>
    <col min="13058" max="13058" width="18.33203125" style="42" customWidth="1"/>
    <col min="13059" max="13059" width="15.33203125" style="42" customWidth="1"/>
    <col min="13060" max="13060" width="17.6640625" style="42" customWidth="1"/>
    <col min="13061" max="13061" width="14.33203125" style="42" bestFit="1" customWidth="1"/>
    <col min="13062" max="13062" width="12.6640625" style="42" customWidth="1"/>
    <col min="13063" max="13063" width="18.33203125" style="42" customWidth="1"/>
    <col min="13064" max="13064" width="24.5546875" style="42" customWidth="1"/>
    <col min="13065" max="13065" width="11.6640625" style="42" customWidth="1"/>
    <col min="13066" max="13066" width="12.6640625" style="42" customWidth="1"/>
    <col min="13067" max="13067" width="17.6640625" style="42" customWidth="1"/>
    <col min="13068" max="13068" width="16.6640625" style="42" customWidth="1"/>
    <col min="13069" max="13069" width="29.6640625" style="42" customWidth="1"/>
    <col min="13070" max="13070" width="24.6640625" style="42" customWidth="1"/>
    <col min="13071" max="13071" width="19.44140625" style="42" customWidth="1"/>
    <col min="13072" max="13072" width="8.5546875" style="42"/>
    <col min="13073" max="13073" width="12" style="42" customWidth="1"/>
    <col min="13074" max="13074" width="11.44140625" style="42" customWidth="1"/>
    <col min="13075" max="13076" width="12" style="42" customWidth="1"/>
    <col min="13077" max="13312" width="8.5546875" style="42"/>
    <col min="13313" max="13313" width="20" style="42" customWidth="1"/>
    <col min="13314" max="13314" width="18.33203125" style="42" customWidth="1"/>
    <col min="13315" max="13315" width="15.33203125" style="42" customWidth="1"/>
    <col min="13316" max="13316" width="17.6640625" style="42" customWidth="1"/>
    <col min="13317" max="13317" width="14.33203125" style="42" bestFit="1" customWidth="1"/>
    <col min="13318" max="13318" width="12.6640625" style="42" customWidth="1"/>
    <col min="13319" max="13319" width="18.33203125" style="42" customWidth="1"/>
    <col min="13320" max="13320" width="24.5546875" style="42" customWidth="1"/>
    <col min="13321" max="13321" width="11.6640625" style="42" customWidth="1"/>
    <col min="13322" max="13322" width="12.6640625" style="42" customWidth="1"/>
    <col min="13323" max="13323" width="17.6640625" style="42" customWidth="1"/>
    <col min="13324" max="13324" width="16.6640625" style="42" customWidth="1"/>
    <col min="13325" max="13325" width="29.6640625" style="42" customWidth="1"/>
    <col min="13326" max="13326" width="24.6640625" style="42" customWidth="1"/>
    <col min="13327" max="13327" width="19.44140625" style="42" customWidth="1"/>
    <col min="13328" max="13328" width="8.5546875" style="42"/>
    <col min="13329" max="13329" width="12" style="42" customWidth="1"/>
    <col min="13330" max="13330" width="11.44140625" style="42" customWidth="1"/>
    <col min="13331" max="13332" width="12" style="42" customWidth="1"/>
    <col min="13333" max="13568" width="8.5546875" style="42"/>
    <col min="13569" max="13569" width="20" style="42" customWidth="1"/>
    <col min="13570" max="13570" width="18.33203125" style="42" customWidth="1"/>
    <col min="13571" max="13571" width="15.33203125" style="42" customWidth="1"/>
    <col min="13572" max="13572" width="17.6640625" style="42" customWidth="1"/>
    <col min="13573" max="13573" width="14.33203125" style="42" bestFit="1" customWidth="1"/>
    <col min="13574" max="13574" width="12.6640625" style="42" customWidth="1"/>
    <col min="13575" max="13575" width="18.33203125" style="42" customWidth="1"/>
    <col min="13576" max="13576" width="24.5546875" style="42" customWidth="1"/>
    <col min="13577" max="13577" width="11.6640625" style="42" customWidth="1"/>
    <col min="13578" max="13578" width="12.6640625" style="42" customWidth="1"/>
    <col min="13579" max="13579" width="17.6640625" style="42" customWidth="1"/>
    <col min="13580" max="13580" width="16.6640625" style="42" customWidth="1"/>
    <col min="13581" max="13581" width="29.6640625" style="42" customWidth="1"/>
    <col min="13582" max="13582" width="24.6640625" style="42" customWidth="1"/>
    <col min="13583" max="13583" width="19.44140625" style="42" customWidth="1"/>
    <col min="13584" max="13584" width="8.5546875" style="42"/>
    <col min="13585" max="13585" width="12" style="42" customWidth="1"/>
    <col min="13586" max="13586" width="11.44140625" style="42" customWidth="1"/>
    <col min="13587" max="13588" width="12" style="42" customWidth="1"/>
    <col min="13589" max="13824" width="8.5546875" style="42"/>
    <col min="13825" max="13825" width="20" style="42" customWidth="1"/>
    <col min="13826" max="13826" width="18.33203125" style="42" customWidth="1"/>
    <col min="13827" max="13827" width="15.33203125" style="42" customWidth="1"/>
    <col min="13828" max="13828" width="17.6640625" style="42" customWidth="1"/>
    <col min="13829" max="13829" width="14.33203125" style="42" bestFit="1" customWidth="1"/>
    <col min="13830" max="13830" width="12.6640625" style="42" customWidth="1"/>
    <col min="13831" max="13831" width="18.33203125" style="42" customWidth="1"/>
    <col min="13832" max="13832" width="24.5546875" style="42" customWidth="1"/>
    <col min="13833" max="13833" width="11.6640625" style="42" customWidth="1"/>
    <col min="13834" max="13834" width="12.6640625" style="42" customWidth="1"/>
    <col min="13835" max="13835" width="17.6640625" style="42" customWidth="1"/>
    <col min="13836" max="13836" width="16.6640625" style="42" customWidth="1"/>
    <col min="13837" max="13837" width="29.6640625" style="42" customWidth="1"/>
    <col min="13838" max="13838" width="24.6640625" style="42" customWidth="1"/>
    <col min="13839" max="13839" width="19.44140625" style="42" customWidth="1"/>
    <col min="13840" max="13840" width="8.5546875" style="42"/>
    <col min="13841" max="13841" width="12" style="42" customWidth="1"/>
    <col min="13842" max="13842" width="11.44140625" style="42" customWidth="1"/>
    <col min="13843" max="13844" width="12" style="42" customWidth="1"/>
    <col min="13845" max="14080" width="8.5546875" style="42"/>
    <col min="14081" max="14081" width="20" style="42" customWidth="1"/>
    <col min="14082" max="14082" width="18.33203125" style="42" customWidth="1"/>
    <col min="14083" max="14083" width="15.33203125" style="42" customWidth="1"/>
    <col min="14084" max="14084" width="17.6640625" style="42" customWidth="1"/>
    <col min="14085" max="14085" width="14.33203125" style="42" bestFit="1" customWidth="1"/>
    <col min="14086" max="14086" width="12.6640625" style="42" customWidth="1"/>
    <col min="14087" max="14087" width="18.33203125" style="42" customWidth="1"/>
    <col min="14088" max="14088" width="24.5546875" style="42" customWidth="1"/>
    <col min="14089" max="14089" width="11.6640625" style="42" customWidth="1"/>
    <col min="14090" max="14090" width="12.6640625" style="42" customWidth="1"/>
    <col min="14091" max="14091" width="17.6640625" style="42" customWidth="1"/>
    <col min="14092" max="14092" width="16.6640625" style="42" customWidth="1"/>
    <col min="14093" max="14093" width="29.6640625" style="42" customWidth="1"/>
    <col min="14094" max="14094" width="24.6640625" style="42" customWidth="1"/>
    <col min="14095" max="14095" width="19.44140625" style="42" customWidth="1"/>
    <col min="14096" max="14096" width="8.5546875" style="42"/>
    <col min="14097" max="14097" width="12" style="42" customWidth="1"/>
    <col min="14098" max="14098" width="11.44140625" style="42" customWidth="1"/>
    <col min="14099" max="14100" width="12" style="42" customWidth="1"/>
    <col min="14101" max="14336" width="8.5546875" style="42"/>
    <col min="14337" max="14337" width="20" style="42" customWidth="1"/>
    <col min="14338" max="14338" width="18.33203125" style="42" customWidth="1"/>
    <col min="14339" max="14339" width="15.33203125" style="42" customWidth="1"/>
    <col min="14340" max="14340" width="17.6640625" style="42" customWidth="1"/>
    <col min="14341" max="14341" width="14.33203125" style="42" bestFit="1" customWidth="1"/>
    <col min="14342" max="14342" width="12.6640625" style="42" customWidth="1"/>
    <col min="14343" max="14343" width="18.33203125" style="42" customWidth="1"/>
    <col min="14344" max="14344" width="24.5546875" style="42" customWidth="1"/>
    <col min="14345" max="14345" width="11.6640625" style="42" customWidth="1"/>
    <col min="14346" max="14346" width="12.6640625" style="42" customWidth="1"/>
    <col min="14347" max="14347" width="17.6640625" style="42" customWidth="1"/>
    <col min="14348" max="14348" width="16.6640625" style="42" customWidth="1"/>
    <col min="14349" max="14349" width="29.6640625" style="42" customWidth="1"/>
    <col min="14350" max="14350" width="24.6640625" style="42" customWidth="1"/>
    <col min="14351" max="14351" width="19.44140625" style="42" customWidth="1"/>
    <col min="14352" max="14352" width="8.5546875" style="42"/>
    <col min="14353" max="14353" width="12" style="42" customWidth="1"/>
    <col min="14354" max="14354" width="11.44140625" style="42" customWidth="1"/>
    <col min="14355" max="14356" width="12" style="42" customWidth="1"/>
    <col min="14357" max="14592" width="8.5546875" style="42"/>
    <col min="14593" max="14593" width="20" style="42" customWidth="1"/>
    <col min="14594" max="14594" width="18.33203125" style="42" customWidth="1"/>
    <col min="14595" max="14595" width="15.33203125" style="42" customWidth="1"/>
    <col min="14596" max="14596" width="17.6640625" style="42" customWidth="1"/>
    <col min="14597" max="14597" width="14.33203125" style="42" bestFit="1" customWidth="1"/>
    <col min="14598" max="14598" width="12.6640625" style="42" customWidth="1"/>
    <col min="14599" max="14599" width="18.33203125" style="42" customWidth="1"/>
    <col min="14600" max="14600" width="24.5546875" style="42" customWidth="1"/>
    <col min="14601" max="14601" width="11.6640625" style="42" customWidth="1"/>
    <col min="14602" max="14602" width="12.6640625" style="42" customWidth="1"/>
    <col min="14603" max="14603" width="17.6640625" style="42" customWidth="1"/>
    <col min="14604" max="14604" width="16.6640625" style="42" customWidth="1"/>
    <col min="14605" max="14605" width="29.6640625" style="42" customWidth="1"/>
    <col min="14606" max="14606" width="24.6640625" style="42" customWidth="1"/>
    <col min="14607" max="14607" width="19.44140625" style="42" customWidth="1"/>
    <col min="14608" max="14608" width="8.5546875" style="42"/>
    <col min="14609" max="14609" width="12" style="42" customWidth="1"/>
    <col min="14610" max="14610" width="11.44140625" style="42" customWidth="1"/>
    <col min="14611" max="14612" width="12" style="42" customWidth="1"/>
    <col min="14613" max="14848" width="8.5546875" style="42"/>
    <col min="14849" max="14849" width="20" style="42" customWidth="1"/>
    <col min="14850" max="14850" width="18.33203125" style="42" customWidth="1"/>
    <col min="14851" max="14851" width="15.33203125" style="42" customWidth="1"/>
    <col min="14852" max="14852" width="17.6640625" style="42" customWidth="1"/>
    <col min="14853" max="14853" width="14.33203125" style="42" bestFit="1" customWidth="1"/>
    <col min="14854" max="14854" width="12.6640625" style="42" customWidth="1"/>
    <col min="14855" max="14855" width="18.33203125" style="42" customWidth="1"/>
    <col min="14856" max="14856" width="24.5546875" style="42" customWidth="1"/>
    <col min="14857" max="14857" width="11.6640625" style="42" customWidth="1"/>
    <col min="14858" max="14858" width="12.6640625" style="42" customWidth="1"/>
    <col min="14859" max="14859" width="17.6640625" style="42" customWidth="1"/>
    <col min="14860" max="14860" width="16.6640625" style="42" customWidth="1"/>
    <col min="14861" max="14861" width="29.6640625" style="42" customWidth="1"/>
    <col min="14862" max="14862" width="24.6640625" style="42" customWidth="1"/>
    <col min="14863" max="14863" width="19.44140625" style="42" customWidth="1"/>
    <col min="14864" max="14864" width="8.5546875" style="42"/>
    <col min="14865" max="14865" width="12" style="42" customWidth="1"/>
    <col min="14866" max="14866" width="11.44140625" style="42" customWidth="1"/>
    <col min="14867" max="14868" width="12" style="42" customWidth="1"/>
    <col min="14869" max="15104" width="8.5546875" style="42"/>
    <col min="15105" max="15105" width="20" style="42" customWidth="1"/>
    <col min="15106" max="15106" width="18.33203125" style="42" customWidth="1"/>
    <col min="15107" max="15107" width="15.33203125" style="42" customWidth="1"/>
    <col min="15108" max="15108" width="17.6640625" style="42" customWidth="1"/>
    <col min="15109" max="15109" width="14.33203125" style="42" bestFit="1" customWidth="1"/>
    <col min="15110" max="15110" width="12.6640625" style="42" customWidth="1"/>
    <col min="15111" max="15111" width="18.33203125" style="42" customWidth="1"/>
    <col min="15112" max="15112" width="24.5546875" style="42" customWidth="1"/>
    <col min="15113" max="15113" width="11.6640625" style="42" customWidth="1"/>
    <col min="15114" max="15114" width="12.6640625" style="42" customWidth="1"/>
    <col min="15115" max="15115" width="17.6640625" style="42" customWidth="1"/>
    <col min="15116" max="15116" width="16.6640625" style="42" customWidth="1"/>
    <col min="15117" max="15117" width="29.6640625" style="42" customWidth="1"/>
    <col min="15118" max="15118" width="24.6640625" style="42" customWidth="1"/>
    <col min="15119" max="15119" width="19.44140625" style="42" customWidth="1"/>
    <col min="15120" max="15120" width="8.5546875" style="42"/>
    <col min="15121" max="15121" width="12" style="42" customWidth="1"/>
    <col min="15122" max="15122" width="11.44140625" style="42" customWidth="1"/>
    <col min="15123" max="15124" width="12" style="42" customWidth="1"/>
    <col min="15125" max="15360" width="8.5546875" style="42"/>
    <col min="15361" max="15361" width="20" style="42" customWidth="1"/>
    <col min="15362" max="15362" width="18.33203125" style="42" customWidth="1"/>
    <col min="15363" max="15363" width="15.33203125" style="42" customWidth="1"/>
    <col min="15364" max="15364" width="17.6640625" style="42" customWidth="1"/>
    <col min="15365" max="15365" width="14.33203125" style="42" bestFit="1" customWidth="1"/>
    <col min="15366" max="15366" width="12.6640625" style="42" customWidth="1"/>
    <col min="15367" max="15367" width="18.33203125" style="42" customWidth="1"/>
    <col min="15368" max="15368" width="24.5546875" style="42" customWidth="1"/>
    <col min="15369" max="15369" width="11.6640625" style="42" customWidth="1"/>
    <col min="15370" max="15370" width="12.6640625" style="42" customWidth="1"/>
    <col min="15371" max="15371" width="17.6640625" style="42" customWidth="1"/>
    <col min="15372" max="15372" width="16.6640625" style="42" customWidth="1"/>
    <col min="15373" max="15373" width="29.6640625" style="42" customWidth="1"/>
    <col min="15374" max="15374" width="24.6640625" style="42" customWidth="1"/>
    <col min="15375" max="15375" width="19.44140625" style="42" customWidth="1"/>
    <col min="15376" max="15376" width="8.5546875" style="42"/>
    <col min="15377" max="15377" width="12" style="42" customWidth="1"/>
    <col min="15378" max="15378" width="11.44140625" style="42" customWidth="1"/>
    <col min="15379" max="15380" width="12" style="42" customWidth="1"/>
    <col min="15381" max="15616" width="8.5546875" style="42"/>
    <col min="15617" max="15617" width="20" style="42" customWidth="1"/>
    <col min="15618" max="15618" width="18.33203125" style="42" customWidth="1"/>
    <col min="15619" max="15619" width="15.33203125" style="42" customWidth="1"/>
    <col min="15620" max="15620" width="17.6640625" style="42" customWidth="1"/>
    <col min="15621" max="15621" width="14.33203125" style="42" bestFit="1" customWidth="1"/>
    <col min="15622" max="15622" width="12.6640625" style="42" customWidth="1"/>
    <col min="15623" max="15623" width="18.33203125" style="42" customWidth="1"/>
    <col min="15624" max="15624" width="24.5546875" style="42" customWidth="1"/>
    <col min="15625" max="15625" width="11.6640625" style="42" customWidth="1"/>
    <col min="15626" max="15626" width="12.6640625" style="42" customWidth="1"/>
    <col min="15627" max="15627" width="17.6640625" style="42" customWidth="1"/>
    <col min="15628" max="15628" width="16.6640625" style="42" customWidth="1"/>
    <col min="15629" max="15629" width="29.6640625" style="42" customWidth="1"/>
    <col min="15630" max="15630" width="24.6640625" style="42" customWidth="1"/>
    <col min="15631" max="15631" width="19.44140625" style="42" customWidth="1"/>
    <col min="15632" max="15632" width="8.5546875" style="42"/>
    <col min="15633" max="15633" width="12" style="42" customWidth="1"/>
    <col min="15634" max="15634" width="11.44140625" style="42" customWidth="1"/>
    <col min="15635" max="15636" width="12" style="42" customWidth="1"/>
    <col min="15637" max="15872" width="8.5546875" style="42"/>
    <col min="15873" max="15873" width="20" style="42" customWidth="1"/>
    <col min="15874" max="15874" width="18.33203125" style="42" customWidth="1"/>
    <col min="15875" max="15875" width="15.33203125" style="42" customWidth="1"/>
    <col min="15876" max="15876" width="17.6640625" style="42" customWidth="1"/>
    <col min="15877" max="15877" width="14.33203125" style="42" bestFit="1" customWidth="1"/>
    <col min="15878" max="15878" width="12.6640625" style="42" customWidth="1"/>
    <col min="15879" max="15879" width="18.33203125" style="42" customWidth="1"/>
    <col min="15880" max="15880" width="24.5546875" style="42" customWidth="1"/>
    <col min="15881" max="15881" width="11.6640625" style="42" customWidth="1"/>
    <col min="15882" max="15882" width="12.6640625" style="42" customWidth="1"/>
    <col min="15883" max="15883" width="17.6640625" style="42" customWidth="1"/>
    <col min="15884" max="15884" width="16.6640625" style="42" customWidth="1"/>
    <col min="15885" max="15885" width="29.6640625" style="42" customWidth="1"/>
    <col min="15886" max="15886" width="24.6640625" style="42" customWidth="1"/>
    <col min="15887" max="15887" width="19.44140625" style="42" customWidth="1"/>
    <col min="15888" max="15888" width="8.5546875" style="42"/>
    <col min="15889" max="15889" width="12" style="42" customWidth="1"/>
    <col min="15890" max="15890" width="11.44140625" style="42" customWidth="1"/>
    <col min="15891" max="15892" width="12" style="42" customWidth="1"/>
    <col min="15893" max="16128" width="8.5546875" style="42"/>
    <col min="16129" max="16129" width="20" style="42" customWidth="1"/>
    <col min="16130" max="16130" width="18.33203125" style="42" customWidth="1"/>
    <col min="16131" max="16131" width="15.33203125" style="42" customWidth="1"/>
    <col min="16132" max="16132" width="17.6640625" style="42" customWidth="1"/>
    <col min="16133" max="16133" width="14.33203125" style="42" bestFit="1" customWidth="1"/>
    <col min="16134" max="16134" width="12.6640625" style="42" customWidth="1"/>
    <col min="16135" max="16135" width="18.33203125" style="42" customWidth="1"/>
    <col min="16136" max="16136" width="24.5546875" style="42" customWidth="1"/>
    <col min="16137" max="16137" width="11.6640625" style="42" customWidth="1"/>
    <col min="16138" max="16138" width="12.6640625" style="42" customWidth="1"/>
    <col min="16139" max="16139" width="17.6640625" style="42" customWidth="1"/>
    <col min="16140" max="16140" width="16.6640625" style="42" customWidth="1"/>
    <col min="16141" max="16141" width="29.6640625" style="42" customWidth="1"/>
    <col min="16142" max="16142" width="24.6640625" style="42" customWidth="1"/>
    <col min="16143" max="16143" width="19.44140625" style="42" customWidth="1"/>
    <col min="16144" max="16144" width="8.5546875" style="42"/>
    <col min="16145" max="16145" width="12" style="42" customWidth="1"/>
    <col min="16146" max="16146" width="11.44140625" style="42" customWidth="1"/>
    <col min="16147" max="16148" width="12" style="42" customWidth="1"/>
    <col min="16149" max="16384" width="8.5546875" style="42"/>
  </cols>
  <sheetData>
    <row r="1" spans="1:18" ht="72" customHeight="1" x14ac:dyDescent="0.35">
      <c r="A1" s="566" t="s">
        <v>315</v>
      </c>
      <c r="B1" s="567"/>
      <c r="C1" s="567"/>
      <c r="D1" s="567"/>
      <c r="E1" s="567"/>
      <c r="F1" s="657"/>
      <c r="G1" s="647" t="s">
        <v>1</v>
      </c>
      <c r="H1" s="648"/>
      <c r="I1" s="648"/>
      <c r="J1" s="648"/>
      <c r="K1" s="399" t="s">
        <v>248</v>
      </c>
      <c r="L1" s="400" t="s">
        <v>249</v>
      </c>
      <c r="M1" s="392"/>
      <c r="N1" s="392"/>
      <c r="O1" s="401"/>
    </row>
    <row r="2" spans="1:18" ht="27.75" customHeight="1" x14ac:dyDescent="0.35">
      <c r="A2" s="568" t="s">
        <v>316</v>
      </c>
      <c r="B2" s="658"/>
      <c r="C2" s="658"/>
      <c r="D2" s="658"/>
      <c r="E2" s="658"/>
      <c r="F2" s="659"/>
      <c r="G2" s="649" t="s">
        <v>298</v>
      </c>
      <c r="H2" s="650"/>
      <c r="I2" s="650"/>
      <c r="J2" s="650"/>
      <c r="K2" s="653">
        <f>+'Tab. 3.1  Cessati anno 2024'!K33</f>
        <v>0</v>
      </c>
      <c r="L2" s="655">
        <f>+'Tab. 3.1  Cessati anno 2024'!K34</f>
        <v>19607757.670000002</v>
      </c>
      <c r="M2" s="402"/>
      <c r="N2" s="402"/>
      <c r="O2" s="403"/>
    </row>
    <row r="3" spans="1:18" ht="27.75" customHeight="1" thickBot="1" x14ac:dyDescent="0.4">
      <c r="A3" s="570" t="s">
        <v>317</v>
      </c>
      <c r="B3" s="571"/>
      <c r="C3" s="571"/>
      <c r="D3" s="571"/>
      <c r="E3" s="571"/>
      <c r="F3" s="660"/>
      <c r="G3" s="651"/>
      <c r="H3" s="652"/>
      <c r="I3" s="652"/>
      <c r="J3" s="652"/>
      <c r="K3" s="654"/>
      <c r="L3" s="656"/>
      <c r="M3" s="43"/>
      <c r="N3" s="43"/>
      <c r="O3" s="43"/>
    </row>
    <row r="4" spans="1:18" ht="16.5" customHeight="1" thickBot="1" x14ac:dyDescent="0.4">
      <c r="A4" s="54"/>
      <c r="B4" s="54"/>
      <c r="C4" s="54"/>
      <c r="D4" s="54"/>
      <c r="E4" s="54"/>
      <c r="F4" s="54"/>
      <c r="G4" s="54"/>
      <c r="H4" s="54"/>
      <c r="I4" s="54"/>
      <c r="J4" s="55"/>
      <c r="K4" s="43"/>
      <c r="L4" s="43"/>
      <c r="M4" s="43"/>
      <c r="N4" s="43"/>
      <c r="O4" s="43"/>
    </row>
    <row r="5" spans="1:18" ht="30.75" customHeight="1" thickBot="1" x14ac:dyDescent="0.4">
      <c r="A5" s="504" t="s">
        <v>156</v>
      </c>
      <c r="B5" s="505"/>
      <c r="C5" s="505"/>
      <c r="D5" s="505"/>
      <c r="E5" s="505"/>
      <c r="F5" s="505"/>
      <c r="G5" s="505"/>
      <c r="H5" s="505"/>
      <c r="I5" s="505"/>
      <c r="J5" s="505"/>
      <c r="K5" s="505"/>
      <c r="L5" s="505"/>
      <c r="M5" s="505"/>
      <c r="N5" s="505"/>
      <c r="O5" s="505"/>
      <c r="P5" s="505"/>
      <c r="Q5" s="505"/>
      <c r="R5" s="506"/>
    </row>
    <row r="6" spans="1:18" ht="157.5" customHeight="1" x14ac:dyDescent="0.35">
      <c r="A6" s="489" t="s">
        <v>5</v>
      </c>
      <c r="B6" s="57" t="s">
        <v>6</v>
      </c>
      <c r="C6" s="57" t="s">
        <v>24</v>
      </c>
      <c r="D6" s="57" t="s">
        <v>247</v>
      </c>
      <c r="E6" s="57" t="s">
        <v>199</v>
      </c>
      <c r="F6" s="57"/>
      <c r="G6" s="57" t="s">
        <v>25</v>
      </c>
      <c r="H6" s="57" t="s">
        <v>84</v>
      </c>
      <c r="I6" s="88" t="s">
        <v>26</v>
      </c>
      <c r="J6" s="404" t="s">
        <v>250</v>
      </c>
      <c r="K6" s="405" t="s">
        <v>251</v>
      </c>
      <c r="L6" s="406" t="s">
        <v>252</v>
      </c>
      <c r="M6" s="407" t="s">
        <v>108</v>
      </c>
      <c r="N6" s="408" t="s">
        <v>39</v>
      </c>
      <c r="O6" s="42"/>
      <c r="P6" s="98"/>
      <c r="R6" s="409" t="s">
        <v>253</v>
      </c>
    </row>
    <row r="7" spans="1:18" ht="18" customHeight="1" x14ac:dyDescent="0.35">
      <c r="A7" s="489"/>
      <c r="B7" s="59" t="s">
        <v>7</v>
      </c>
      <c r="C7" s="60">
        <v>60102.87</v>
      </c>
      <c r="D7" s="376">
        <f>178.02*13</f>
        <v>2314.2600000000002</v>
      </c>
      <c r="E7" s="377">
        <f>46.23*13</f>
        <v>600.99</v>
      </c>
      <c r="F7" s="378"/>
      <c r="G7" s="63">
        <f>+C7+D7+E7</f>
        <v>63018.12</v>
      </c>
      <c r="H7" s="64">
        <f>G7*38.38%</f>
        <v>24186.354456000005</v>
      </c>
      <c r="I7" s="65">
        <f>+ROUND(+G7+H7,2)</f>
        <v>87204.47</v>
      </c>
      <c r="J7" s="410">
        <f>'Tab. 4 Vacanze di Organico 2025'!K7</f>
        <v>0</v>
      </c>
      <c r="K7" s="410">
        <f>'Tab. 4 Vacanze di Organico 2025'!M7</f>
        <v>0</v>
      </c>
      <c r="L7" s="410">
        <f>'Tab. 4 Vacanze di Organico 2025'!R7</f>
        <v>0</v>
      </c>
      <c r="M7" s="410">
        <f>+L7+J7+K7</f>
        <v>0</v>
      </c>
      <c r="N7" s="411">
        <f>+ROUND(+(L7+J7+K7)*I7,2)</f>
        <v>0</v>
      </c>
      <c r="O7" s="42"/>
      <c r="P7" s="98"/>
      <c r="R7" s="412"/>
    </row>
    <row r="8" spans="1:18" ht="18" customHeight="1" x14ac:dyDescent="0.35">
      <c r="A8" s="489"/>
      <c r="B8" s="59" t="s">
        <v>8</v>
      </c>
      <c r="C8" s="60">
        <v>47015.77</v>
      </c>
      <c r="D8" s="376">
        <f>139.22*13</f>
        <v>1809.86</v>
      </c>
      <c r="E8" s="240">
        <f>36.17*13</f>
        <v>470.21000000000004</v>
      </c>
      <c r="F8" s="378"/>
      <c r="G8" s="63">
        <f>+C8+D8+E8</f>
        <v>49295.839999999997</v>
      </c>
      <c r="H8" s="64">
        <f>G8*38.38%</f>
        <v>18919.743392</v>
      </c>
      <c r="I8" s="65">
        <f>+ROUND(+G8+H8,2)</f>
        <v>68215.58</v>
      </c>
      <c r="J8" s="410">
        <f>'Tab. 4 Vacanze di Organico 2025'!K8</f>
        <v>19</v>
      </c>
      <c r="K8" s="410">
        <f>'Tab. 4 Vacanze di Organico 2025'!M8</f>
        <v>0</v>
      </c>
      <c r="L8" s="410">
        <f>'Tab. 4 Vacanze di Organico 2025'!R8</f>
        <v>0</v>
      </c>
      <c r="M8" s="410">
        <f>+L8+J8+K8</f>
        <v>19</v>
      </c>
      <c r="N8" s="411">
        <f>+ROUND(+(L8+J8+K8)*I8,2)</f>
        <v>1296096.02</v>
      </c>
      <c r="O8" s="42"/>
      <c r="P8" s="98"/>
      <c r="R8" s="412"/>
    </row>
    <row r="9" spans="1:18" ht="9.9" customHeight="1" x14ac:dyDescent="0.35">
      <c r="A9" s="69"/>
      <c r="B9" s="70"/>
      <c r="C9" s="106"/>
      <c r="D9" s="106"/>
      <c r="E9" s="106"/>
      <c r="F9" s="106"/>
      <c r="G9" s="106"/>
      <c r="H9" s="106"/>
      <c r="I9" s="106"/>
      <c r="J9" s="413"/>
      <c r="K9" s="413"/>
      <c r="L9" s="413"/>
      <c r="M9" s="413"/>
      <c r="N9" s="106"/>
      <c r="O9" s="42"/>
      <c r="P9" s="98"/>
      <c r="R9" s="414"/>
    </row>
    <row r="10" spans="1:18" ht="150" customHeight="1" x14ac:dyDescent="0.35">
      <c r="A10" s="488" t="s">
        <v>9</v>
      </c>
      <c r="B10" s="72"/>
      <c r="C10" s="57" t="s">
        <v>167</v>
      </c>
      <c r="D10" s="57" t="s">
        <v>199</v>
      </c>
      <c r="E10" s="57" t="s">
        <v>27</v>
      </c>
      <c r="F10" s="57" t="s">
        <v>28</v>
      </c>
      <c r="G10" s="57" t="s">
        <v>10</v>
      </c>
      <c r="H10" s="57" t="s">
        <v>29</v>
      </c>
      <c r="I10" s="375" t="s">
        <v>26</v>
      </c>
      <c r="J10" s="404" t="s">
        <v>250</v>
      </c>
      <c r="K10" s="405" t="s">
        <v>251</v>
      </c>
      <c r="L10" s="406" t="s">
        <v>252</v>
      </c>
      <c r="M10" s="90" t="s">
        <v>108</v>
      </c>
      <c r="N10" s="90" t="s">
        <v>39</v>
      </c>
      <c r="O10" s="42"/>
      <c r="P10" s="415" t="s">
        <v>254</v>
      </c>
      <c r="R10" s="416" t="s">
        <v>240</v>
      </c>
    </row>
    <row r="11" spans="1:18" ht="18" customHeight="1" x14ac:dyDescent="0.35">
      <c r="A11" s="489"/>
      <c r="B11" s="240" t="s">
        <v>220</v>
      </c>
      <c r="C11" s="380">
        <f>34634.49/12*13</f>
        <v>37520.697500000002</v>
      </c>
      <c r="D11" s="380">
        <f>28.86*13</f>
        <v>375.18</v>
      </c>
      <c r="E11" s="380">
        <v>29000</v>
      </c>
      <c r="F11" s="380">
        <v>6000</v>
      </c>
      <c r="G11" s="380">
        <f>+C11+D11+E11+F11</f>
        <v>72895.877500000002</v>
      </c>
      <c r="H11" s="380">
        <f>+(C11+D11+E11)*38.38%+(F11*32.7%)</f>
        <v>27636.637784500002</v>
      </c>
      <c r="I11" s="379">
        <f>+IF(E11&lt;&gt;0,+ROUND(+G11+H11,2),"0")</f>
        <v>100532.52</v>
      </c>
      <c r="J11" s="311">
        <f>'Tab. 4 Vacanze di Organico 2025'!K10</f>
        <v>0</v>
      </c>
      <c r="K11" s="410">
        <f>'Tab. 4 Vacanze di Organico 2025'!M10</f>
        <v>75</v>
      </c>
      <c r="L11" s="311">
        <f>'Tab. 4 Vacanze di Organico 2025'!R10</f>
        <v>0</v>
      </c>
      <c r="M11" s="410">
        <f>+L11+J11+K11</f>
        <v>75</v>
      </c>
      <c r="N11" s="411">
        <f>+ROUND(+(L11+J11+K11)*I11,2)</f>
        <v>7539939</v>
      </c>
      <c r="O11" s="42"/>
      <c r="P11" s="417"/>
      <c r="R11" s="418"/>
    </row>
    <row r="12" spans="1:18" ht="18" customHeight="1" x14ac:dyDescent="0.35">
      <c r="A12" s="489"/>
      <c r="B12" s="68" t="s">
        <v>255</v>
      </c>
      <c r="C12" s="57"/>
      <c r="D12" s="57"/>
      <c r="E12" s="57"/>
      <c r="F12" s="57"/>
      <c r="G12" s="57"/>
      <c r="H12" s="57"/>
      <c r="I12" s="65">
        <v>62129.94</v>
      </c>
      <c r="J12" s="410">
        <f>'Tab. 4 Vacanze di Organico 2025'!L10</f>
        <v>0</v>
      </c>
      <c r="K12" s="464">
        <f>'Tab. 4 Vacanze di Organico 2025'!N10</f>
        <v>25</v>
      </c>
      <c r="L12" s="410">
        <f>'Tab. 4 Vacanze di Organico 2025'!S10</f>
        <v>0</v>
      </c>
      <c r="M12" s="410">
        <f>+L12+J12+K12</f>
        <v>25</v>
      </c>
      <c r="N12" s="411">
        <f>+ROUND(+(L12+J12+K12)*I12,2)</f>
        <v>1553248.5</v>
      </c>
      <c r="O12" s="42"/>
      <c r="P12" s="410">
        <f>'Tab 4.1 Bandire e assumere 2025'!O18</f>
        <v>0</v>
      </c>
      <c r="R12" s="419"/>
    </row>
    <row r="13" spans="1:18" ht="9.9" customHeight="1" x14ac:dyDescent="0.35">
      <c r="A13" s="489"/>
      <c r="B13" s="70"/>
      <c r="C13" s="106"/>
      <c r="D13" s="106"/>
      <c r="E13" s="106"/>
      <c r="F13" s="106"/>
      <c r="G13" s="106"/>
      <c r="H13" s="106"/>
      <c r="I13" s="106"/>
      <c r="J13" s="413"/>
      <c r="K13" s="413"/>
      <c r="L13" s="413"/>
      <c r="M13" s="413"/>
      <c r="N13" s="106"/>
      <c r="O13" s="42"/>
      <c r="P13" s="413"/>
      <c r="R13" s="98"/>
    </row>
    <row r="14" spans="1:18" ht="148.5" customHeight="1" x14ac:dyDescent="0.35">
      <c r="A14" s="489"/>
      <c r="B14" s="72"/>
      <c r="C14" s="57" t="s">
        <v>200</v>
      </c>
      <c r="D14" s="57" t="s">
        <v>201</v>
      </c>
      <c r="E14" s="57" t="s">
        <v>67</v>
      </c>
      <c r="F14" s="57" t="s">
        <v>203</v>
      </c>
      <c r="G14" s="57" t="s">
        <v>32</v>
      </c>
      <c r="H14" s="57" t="s">
        <v>231</v>
      </c>
      <c r="I14" s="375" t="s">
        <v>26</v>
      </c>
      <c r="J14" s="404" t="s">
        <v>250</v>
      </c>
      <c r="K14" s="405" t="s">
        <v>251</v>
      </c>
      <c r="L14" s="406" t="s">
        <v>252</v>
      </c>
      <c r="M14" s="90" t="s">
        <v>108</v>
      </c>
      <c r="N14" s="90" t="s">
        <v>39</v>
      </c>
      <c r="O14" s="42"/>
      <c r="P14" s="415" t="s">
        <v>254</v>
      </c>
      <c r="R14" s="416" t="s">
        <v>241</v>
      </c>
    </row>
    <row r="15" spans="1:18" ht="18" customHeight="1" x14ac:dyDescent="0.35">
      <c r="A15" s="489"/>
      <c r="B15" s="240" t="s">
        <v>11</v>
      </c>
      <c r="C15" s="60">
        <f>25363.13</f>
        <v>25363.13</v>
      </c>
      <c r="D15" s="376">
        <f>21.14*12</f>
        <v>253.68</v>
      </c>
      <c r="E15" s="376"/>
      <c r="F15" s="73">
        <f>+ROUND((C15+D15+E15)/12,2)</f>
        <v>2134.73</v>
      </c>
      <c r="G15" s="376">
        <f>+F15+D15+C15+E15</f>
        <v>27751.54</v>
      </c>
      <c r="H15" s="64">
        <f>G15*38.38%</f>
        <v>10651.041052</v>
      </c>
      <c r="I15" s="379">
        <f>+ROUND(+G15+H15,2)</f>
        <v>38402.58</v>
      </c>
      <c r="J15" s="410">
        <f>'Tab. 4 Vacanze di Organico 2025'!K11</f>
        <v>496</v>
      </c>
      <c r="K15" s="462">
        <f>'Tab. 4 Vacanze di Organico 2025'!M11</f>
        <v>2</v>
      </c>
      <c r="L15" s="410">
        <f>'Tab. 4 Vacanze di Organico 2025'!R11</f>
        <v>0</v>
      </c>
      <c r="M15" s="410">
        <f>+L15+J15+K15</f>
        <v>498</v>
      </c>
      <c r="N15" s="411">
        <f>+ROUND(+(L15+J15+K15)*I15,2)</f>
        <v>19124484.84</v>
      </c>
      <c r="O15" s="42"/>
      <c r="P15" s="417"/>
      <c r="R15" s="410"/>
    </row>
    <row r="16" spans="1:18" ht="17.25" customHeight="1" x14ac:dyDescent="0.35">
      <c r="A16" s="489"/>
      <c r="B16" s="68" t="s">
        <v>19</v>
      </c>
      <c r="C16" s="420"/>
      <c r="D16" s="420"/>
      <c r="E16" s="420"/>
      <c r="F16" s="420"/>
      <c r="G16" s="420"/>
      <c r="H16" s="420"/>
      <c r="I16" s="92">
        <f>+I15-I18</f>
        <v>6781.4600000000028</v>
      </c>
      <c r="J16" s="410">
        <f>'Tab. 4 Vacanze di Organico 2025'!L11</f>
        <v>0</v>
      </c>
      <c r="K16" s="410">
        <f>'Tab. 4 Vacanze di Organico 2025'!N11</f>
        <v>0</v>
      </c>
      <c r="L16" s="410">
        <f>'Tab. 4 Vacanze di Organico 2025'!S11</f>
        <v>0</v>
      </c>
      <c r="M16" s="410">
        <f>+L16+J16+K16</f>
        <v>0</v>
      </c>
      <c r="N16" s="411">
        <f>+ROUND(+(L16+J16+K16)*I16,2)</f>
        <v>0</v>
      </c>
      <c r="O16" s="42"/>
      <c r="P16" s="410">
        <f>'Tab 4.1 Bandire e assumere 2025'!O21</f>
        <v>250</v>
      </c>
      <c r="R16" s="419"/>
    </row>
    <row r="17" spans="1:18" ht="9.9" customHeight="1" x14ac:dyDescent="0.35">
      <c r="A17" s="489"/>
      <c r="B17" s="74"/>
      <c r="C17" s="95"/>
      <c r="D17" s="315"/>
      <c r="E17" s="315"/>
      <c r="F17" s="95"/>
      <c r="G17" s="95"/>
      <c r="H17" s="95"/>
      <c r="I17" s="95"/>
      <c r="J17" s="312"/>
      <c r="K17" s="312"/>
      <c r="L17" s="312"/>
      <c r="M17" s="312"/>
      <c r="N17" s="95"/>
      <c r="O17" s="42"/>
      <c r="P17" s="312"/>
      <c r="R17" s="312"/>
    </row>
    <row r="18" spans="1:18" ht="18" customHeight="1" x14ac:dyDescent="0.35">
      <c r="A18" s="489"/>
      <c r="B18" s="240" t="s">
        <v>12</v>
      </c>
      <c r="C18" s="60">
        <f>20884.37</f>
        <v>20884.37</v>
      </c>
      <c r="D18" s="376">
        <f>17.4*12</f>
        <v>208.79999999999998</v>
      </c>
      <c r="E18" s="376"/>
      <c r="F18" s="73">
        <f>+ROUND((C18+D18+E18)/12,2)</f>
        <v>1757.76</v>
      </c>
      <c r="G18" s="376">
        <f>+F18+D18+C18+E18</f>
        <v>22850.93</v>
      </c>
      <c r="H18" s="64">
        <f>G18*38.38%</f>
        <v>8770.1869340000012</v>
      </c>
      <c r="I18" s="379">
        <f>+ROUND(+G18+H18,2)</f>
        <v>31621.119999999999</v>
      </c>
      <c r="J18" s="410">
        <f>'Tab. 4 Vacanze di Organico 2025'!K12</f>
        <v>702</v>
      </c>
      <c r="K18" s="410">
        <f>'Tab. 4 Vacanze di Organico 2025'!M12</f>
        <v>6</v>
      </c>
      <c r="L18" s="410">
        <f>'Tab. 4 Vacanze di Organico 2025'!R12</f>
        <v>0</v>
      </c>
      <c r="M18" s="410">
        <f>+L18+J18+K18</f>
        <v>708</v>
      </c>
      <c r="N18" s="411">
        <f>+ROUND(+(L18+J18+K18)*I18,2)</f>
        <v>22387752.960000001</v>
      </c>
      <c r="O18" s="42"/>
      <c r="P18" s="417"/>
      <c r="R18" s="410"/>
    </row>
    <row r="19" spans="1:18" ht="18" customHeight="1" x14ac:dyDescent="0.35">
      <c r="A19" s="489"/>
      <c r="B19" s="68" t="s">
        <v>20</v>
      </c>
      <c r="C19" s="421"/>
      <c r="D19" s="310"/>
      <c r="E19" s="310"/>
      <c r="F19" s="422"/>
      <c r="G19" s="105"/>
      <c r="H19" s="420"/>
      <c r="I19" s="92">
        <f>+I18-I21</f>
        <v>1569.6499999999978</v>
      </c>
      <c r="J19" s="410">
        <f>'Tab. 4 Vacanze di Organico 2025'!L12</f>
        <v>0</v>
      </c>
      <c r="K19" s="410">
        <f>'Tab. 4 Vacanze di Organico 2025'!N12</f>
        <v>0</v>
      </c>
      <c r="L19" s="410">
        <f>'Tab. 4 Vacanze di Organico 2025'!S12</f>
        <v>0</v>
      </c>
      <c r="M19" s="410">
        <f>+L19+J19+K19</f>
        <v>0</v>
      </c>
      <c r="N19" s="411">
        <f>+ROUND(+(L19+J19+K19)*I19,2)</f>
        <v>0</v>
      </c>
      <c r="O19" s="42"/>
      <c r="P19" s="410">
        <f>'Tab 4.1 Bandire e assumere 2025'!O24</f>
        <v>197</v>
      </c>
      <c r="R19" s="419"/>
    </row>
    <row r="20" spans="1:18" ht="9.9" customHeight="1" x14ac:dyDescent="0.35">
      <c r="A20" s="489"/>
      <c r="B20" s="79"/>
      <c r="C20" s="315"/>
      <c r="D20" s="97"/>
      <c r="E20" s="315"/>
      <c r="F20" s="315"/>
      <c r="G20" s="95"/>
      <c r="H20" s="97"/>
      <c r="I20" s="97"/>
      <c r="J20" s="314"/>
      <c r="K20" s="314"/>
      <c r="L20" s="314"/>
      <c r="M20" s="314"/>
      <c r="N20" s="97"/>
      <c r="O20" s="42"/>
      <c r="P20" s="314"/>
      <c r="R20" s="314"/>
    </row>
    <row r="21" spans="1:18" ht="18" customHeight="1" x14ac:dyDescent="0.35">
      <c r="A21" s="489"/>
      <c r="B21" s="240" t="s">
        <v>13</v>
      </c>
      <c r="C21" s="60">
        <f>19847.64</f>
        <v>19847.64</v>
      </c>
      <c r="D21" s="376">
        <f>16.54*12</f>
        <v>198.48</v>
      </c>
      <c r="E21" s="376"/>
      <c r="F21" s="73">
        <f>+ROUND((C21+D21+E21)/12,2)</f>
        <v>1670.51</v>
      </c>
      <c r="G21" s="376">
        <f>+F21+D21+C21+E21</f>
        <v>21716.63</v>
      </c>
      <c r="H21" s="64">
        <f>G21*38.38%</f>
        <v>8334.8425940000016</v>
      </c>
      <c r="I21" s="379">
        <f>+ROUND(+G21+H21,2)</f>
        <v>30051.47</v>
      </c>
      <c r="J21" s="410">
        <f>'Tab. 4 Vacanze di Organico 2025'!K13</f>
        <v>0</v>
      </c>
      <c r="K21" s="410">
        <f>'Tab. 4 Vacanze di Organico 2025'!M13</f>
        <v>0</v>
      </c>
      <c r="L21" s="410">
        <f>'Tab. 4 Vacanze di Organico 2025'!R13</f>
        <v>0</v>
      </c>
      <c r="M21" s="410">
        <f>+L21+J21+K21</f>
        <v>0</v>
      </c>
      <c r="N21" s="411">
        <f>+ROUND(+(L21+J21+K21)*I21,2)</f>
        <v>0</v>
      </c>
      <c r="O21" s="42"/>
      <c r="P21" s="417"/>
      <c r="R21" s="410"/>
    </row>
    <row r="22" spans="1:18" ht="9.9" customHeight="1" x14ac:dyDescent="0.35">
      <c r="A22" s="490"/>
      <c r="B22" s="74"/>
      <c r="C22" s="95"/>
      <c r="D22" s="315"/>
      <c r="E22" s="315"/>
      <c r="F22" s="95"/>
      <c r="G22" s="95"/>
      <c r="H22" s="97"/>
      <c r="I22" s="97"/>
      <c r="J22" s="314"/>
      <c r="K22" s="314"/>
      <c r="L22" s="314"/>
      <c r="M22" s="314"/>
      <c r="N22" s="97"/>
      <c r="O22" s="42"/>
      <c r="P22" s="314"/>
      <c r="R22" s="314"/>
    </row>
    <row r="23" spans="1:18" ht="37.5" customHeight="1" x14ac:dyDescent="0.35">
      <c r="B23" s="98"/>
      <c r="C23" s="98"/>
      <c r="D23" s="43"/>
      <c r="E23" s="43"/>
      <c r="F23" s="98"/>
      <c r="G23" s="98"/>
      <c r="H23" s="98"/>
      <c r="I23" s="228" t="s">
        <v>14</v>
      </c>
      <c r="J23" s="423">
        <f>+SUM(J7:J22)</f>
        <v>1217</v>
      </c>
      <c r="K23" s="424">
        <f>+SUM(K7:K22)</f>
        <v>108</v>
      </c>
      <c r="L23" s="423">
        <f>+SUM(L7:L22)</f>
        <v>0</v>
      </c>
      <c r="M23" s="424">
        <f>+SUM(M7:M22)</f>
        <v>1325</v>
      </c>
      <c r="N23" s="425">
        <f>+SUM(N7:N22)</f>
        <v>51901521.32</v>
      </c>
      <c r="O23" s="42"/>
      <c r="P23" s="98"/>
      <c r="R23" s="423">
        <f>R21+R18+R15+R11+R7+R8</f>
        <v>0</v>
      </c>
    </row>
    <row r="24" spans="1:18" ht="9.9" customHeight="1" x14ac:dyDescent="0.35">
      <c r="B24" s="98"/>
      <c r="C24" s="98"/>
      <c r="D24" s="43"/>
      <c r="E24" s="43"/>
      <c r="F24" s="98"/>
      <c r="G24" s="98"/>
      <c r="H24" s="98"/>
      <c r="I24" s="126"/>
      <c r="J24" s="426"/>
      <c r="K24" s="426"/>
      <c r="L24" s="426"/>
      <c r="M24" s="427"/>
      <c r="N24" s="428"/>
      <c r="O24" s="42"/>
      <c r="R24" s="98"/>
    </row>
    <row r="25" spans="1:18" ht="53.25" customHeight="1" x14ac:dyDescent="0.35">
      <c r="B25" s="98"/>
      <c r="C25" s="98"/>
      <c r="D25" s="98"/>
      <c r="E25" s="98"/>
      <c r="F25" s="98"/>
      <c r="G25" s="98"/>
      <c r="H25" s="98"/>
      <c r="I25" s="429"/>
      <c r="J25" s="429"/>
      <c r="L25" s="43"/>
      <c r="M25" s="430" t="s">
        <v>109</v>
      </c>
      <c r="N25" s="430" t="s">
        <v>110</v>
      </c>
      <c r="R25" s="98"/>
    </row>
    <row r="26" spans="1:18" ht="29.25" customHeight="1" x14ac:dyDescent="0.35">
      <c r="B26" s="98"/>
      <c r="C26" s="98"/>
      <c r="D26" s="98"/>
      <c r="E26" s="98"/>
      <c r="F26" s="98"/>
      <c r="G26" s="98"/>
      <c r="H26" s="98"/>
      <c r="I26" s="644" t="s">
        <v>208</v>
      </c>
      <c r="J26" s="645"/>
      <c r="K26" s="645"/>
      <c r="L26" s="646"/>
      <c r="M26" s="431">
        <f>+L7</f>
        <v>0</v>
      </c>
      <c r="N26" s="432">
        <f>+ROUND(+($L$7*$I$7),2)</f>
        <v>0</v>
      </c>
    </row>
    <row r="27" spans="1:18" ht="29.25" customHeight="1" x14ac:dyDescent="0.35">
      <c r="B27" s="98"/>
      <c r="C27" s="98"/>
      <c r="D27" s="98"/>
      <c r="E27" s="98"/>
      <c r="F27" s="98"/>
      <c r="G27" s="98"/>
      <c r="H27" s="98"/>
      <c r="I27" s="644" t="s">
        <v>209</v>
      </c>
      <c r="J27" s="645"/>
      <c r="K27" s="645"/>
      <c r="L27" s="646"/>
      <c r="M27" s="431">
        <f>+L8+L11+L12+L15+L16+L18+L19+L21</f>
        <v>0</v>
      </c>
      <c r="N27" s="432">
        <f>+ROUND(+($I$8*$L$8)+($I$15*$L$15)+($I$16*$L$16)+($I$18*$L$18)+($I$19*$L$19)+($I$21*$L$21)+($I$11*$L$11)+($I$12*$L$12),2)</f>
        <v>0</v>
      </c>
    </row>
    <row r="28" spans="1:18" ht="29.25" customHeight="1" x14ac:dyDescent="0.35">
      <c r="B28" s="98"/>
      <c r="C28" s="98"/>
      <c r="D28" s="98"/>
      <c r="E28" s="98"/>
      <c r="F28" s="98"/>
      <c r="G28" s="98"/>
      <c r="H28" s="98"/>
      <c r="I28" s="644" t="s">
        <v>138</v>
      </c>
      <c r="J28" s="645"/>
      <c r="K28" s="645"/>
      <c r="L28" s="646"/>
      <c r="M28" s="431">
        <f>+J7+J8+J11+J12+J15+J16+J18+J19+J21</f>
        <v>1217</v>
      </c>
      <c r="N28" s="432">
        <f>+ROUND(($J$7*$I$7)+($I$8*$J$8)+($I$15*$J$15)+($I$16*$J$16)+($I$18*$J$18)+($I$19*$J$19)+($I$21*$J$21)+($I$11*$J$11)+($I$12*$J$12),2)</f>
        <v>42541801.939999998</v>
      </c>
    </row>
    <row r="29" spans="1:18" ht="29.25" customHeight="1" x14ac:dyDescent="0.35">
      <c r="B29" s="98"/>
      <c r="C29" s="98"/>
      <c r="D29" s="98"/>
      <c r="E29" s="333"/>
      <c r="F29" s="333"/>
      <c r="G29" s="333"/>
      <c r="H29" s="333"/>
      <c r="I29" s="644" t="s">
        <v>111</v>
      </c>
      <c r="J29" s="645"/>
      <c r="K29" s="645"/>
      <c r="L29" s="646"/>
      <c r="M29" s="433">
        <f>+K7+K8+K11+K12+K15+K16+K18+K19+K21</f>
        <v>108</v>
      </c>
      <c r="N29" s="434">
        <f>+ROUND(($K$7*$I$7)+($I$8*$K$8)+($I$15*$K$15)+($I$16*$K$16)+($I$18*$K$18)+($I$19*$K$19)+($I$21*$K$21)+($I$11*$K$11)+($I$12*$K$12),2)</f>
        <v>9359719.3800000008</v>
      </c>
    </row>
    <row r="32" spans="1:18" x14ac:dyDescent="0.35">
      <c r="B32" s="78" t="s">
        <v>157</v>
      </c>
    </row>
    <row r="33" spans="1:15" ht="30.6" customHeight="1" x14ac:dyDescent="0.35">
      <c r="B33" s="435" t="s">
        <v>299</v>
      </c>
      <c r="C33" s="435"/>
      <c r="D33" s="435"/>
      <c r="E33" s="435"/>
      <c r="F33" s="435"/>
      <c r="G33" s="435"/>
      <c r="H33" s="435"/>
      <c r="I33" s="435"/>
    </row>
    <row r="34" spans="1:15" ht="30.6" customHeight="1" x14ac:dyDescent="0.35">
      <c r="B34" s="436" t="s">
        <v>305</v>
      </c>
      <c r="C34" s="436"/>
      <c r="D34" s="436"/>
      <c r="E34" s="436"/>
      <c r="F34" s="436"/>
      <c r="G34" s="436"/>
      <c r="H34" s="436"/>
      <c r="I34" s="436"/>
    </row>
    <row r="35" spans="1:15" ht="30.6" customHeight="1" x14ac:dyDescent="0.35">
      <c r="B35" s="436" t="s">
        <v>306</v>
      </c>
      <c r="C35" s="436"/>
      <c r="D35" s="436"/>
      <c r="E35" s="436"/>
      <c r="F35" s="436"/>
      <c r="G35" s="436"/>
      <c r="H35" s="436"/>
      <c r="I35" s="436"/>
    </row>
    <row r="36" spans="1:15" ht="30.6" customHeight="1" x14ac:dyDescent="0.35">
      <c r="B36" s="437" t="s">
        <v>283</v>
      </c>
      <c r="C36" s="437"/>
      <c r="D36" s="437" t="s">
        <v>161</v>
      </c>
      <c r="E36" s="437"/>
      <c r="F36" s="437"/>
      <c r="G36" s="437"/>
      <c r="H36" s="437"/>
      <c r="I36" s="437"/>
    </row>
    <row r="38" spans="1:15" x14ac:dyDescent="0.35">
      <c r="B38" s="78" t="s">
        <v>159</v>
      </c>
    </row>
    <row r="39" spans="1:15" ht="25.5" customHeight="1" x14ac:dyDescent="0.35">
      <c r="B39" s="436" t="s">
        <v>300</v>
      </c>
      <c r="C39" s="436"/>
      <c r="D39" s="436"/>
      <c r="E39" s="436"/>
      <c r="F39" s="436"/>
      <c r="G39" s="436"/>
      <c r="H39" s="436"/>
      <c r="I39" s="436"/>
    </row>
    <row r="40" spans="1:15" ht="25.5" customHeight="1" x14ac:dyDescent="0.35">
      <c r="B40" s="461" t="s">
        <v>284</v>
      </c>
      <c r="C40" s="436"/>
      <c r="D40" s="436"/>
      <c r="E40" s="436"/>
      <c r="F40" s="436"/>
      <c r="G40" s="436"/>
      <c r="H40" s="436"/>
      <c r="I40" s="436"/>
    </row>
    <row r="41" spans="1:15" ht="25.5" customHeight="1" x14ac:dyDescent="0.35">
      <c r="B41" s="436" t="s">
        <v>285</v>
      </c>
      <c r="C41" s="436"/>
      <c r="D41" s="436"/>
      <c r="E41" s="436"/>
      <c r="F41" s="436"/>
      <c r="G41" s="436"/>
      <c r="H41" s="436"/>
      <c r="I41" s="436"/>
    </row>
    <row r="42" spans="1:15" ht="25.5" customHeight="1" x14ac:dyDescent="0.35">
      <c r="B42" s="436" t="s">
        <v>160</v>
      </c>
      <c r="C42" s="436" t="s">
        <v>162</v>
      </c>
      <c r="D42" s="436"/>
      <c r="E42" s="436"/>
      <c r="F42" s="436"/>
      <c r="G42" s="436"/>
      <c r="H42" s="436"/>
      <c r="I42" s="436"/>
    </row>
    <row r="44" spans="1:15" ht="26.25" customHeight="1" x14ac:dyDescent="0.35">
      <c r="A44" s="521" t="s">
        <v>48</v>
      </c>
      <c r="B44" s="521"/>
      <c r="C44" s="521"/>
      <c r="D44" s="521"/>
      <c r="E44" s="521"/>
      <c r="F44" s="521"/>
      <c r="G44" s="521"/>
      <c r="H44" s="521"/>
      <c r="I44" s="521"/>
      <c r="J44" s="521"/>
      <c r="K44" s="521"/>
      <c r="L44" s="521"/>
      <c r="M44" s="521"/>
      <c r="N44" s="521"/>
      <c r="O44" s="521"/>
    </row>
    <row r="45" spans="1:15" ht="20.25" customHeight="1" x14ac:dyDescent="0.35">
      <c r="A45" s="662" t="s">
        <v>256</v>
      </c>
      <c r="B45" s="662"/>
      <c r="C45" s="662"/>
      <c r="D45" s="662"/>
      <c r="E45" s="662"/>
      <c r="F45" s="662"/>
      <c r="G45" s="662"/>
      <c r="H45" s="662"/>
      <c r="I45" s="662"/>
      <c r="J45" s="662"/>
      <c r="K45" s="662"/>
      <c r="L45" s="662"/>
      <c r="M45" s="662"/>
      <c r="N45" s="662"/>
      <c r="O45" s="662"/>
    </row>
    <row r="46" spans="1:15" ht="18.75" customHeight="1" x14ac:dyDescent="0.35">
      <c r="A46" s="662" t="s">
        <v>257</v>
      </c>
      <c r="B46" s="662"/>
      <c r="C46" s="662"/>
      <c r="D46" s="662"/>
      <c r="E46" s="662"/>
      <c r="F46" s="662"/>
      <c r="G46" s="662"/>
      <c r="H46" s="662"/>
      <c r="I46" s="662"/>
      <c r="J46" s="662"/>
      <c r="K46" s="662"/>
      <c r="L46" s="662"/>
      <c r="M46" s="662"/>
      <c r="N46" s="662"/>
      <c r="O46" s="662"/>
    </row>
    <row r="47" spans="1:15" ht="18" customHeight="1" x14ac:dyDescent="0.35">
      <c r="A47" s="663" t="s">
        <v>258</v>
      </c>
      <c r="B47" s="663"/>
      <c r="C47" s="663"/>
      <c r="D47" s="663"/>
      <c r="E47" s="663"/>
      <c r="F47" s="663"/>
      <c r="G47" s="663"/>
      <c r="H47" s="663"/>
      <c r="I47" s="663"/>
      <c r="J47" s="663"/>
      <c r="K47" s="663"/>
      <c r="L47" s="663"/>
      <c r="M47" s="663"/>
      <c r="N47" s="663"/>
      <c r="O47" s="663"/>
    </row>
    <row r="48" spans="1:15" ht="84.6" customHeight="1" x14ac:dyDescent="0.35">
      <c r="A48" s="664" t="s">
        <v>307</v>
      </c>
      <c r="B48" s="665"/>
      <c r="C48" s="665"/>
      <c r="D48" s="665"/>
      <c r="E48" s="665"/>
      <c r="F48" s="665"/>
      <c r="G48" s="665"/>
      <c r="H48" s="665"/>
      <c r="I48" s="665"/>
      <c r="J48" s="665"/>
      <c r="K48" s="665"/>
      <c r="L48" s="665"/>
      <c r="M48" s="665"/>
      <c r="N48" s="665"/>
      <c r="O48" s="666"/>
    </row>
    <row r="49" spans="1:15" s="438" customFormat="1" ht="80.400000000000006" customHeight="1" x14ac:dyDescent="0.35">
      <c r="A49" s="663" t="s">
        <v>304</v>
      </c>
      <c r="B49" s="663"/>
      <c r="C49" s="663"/>
      <c r="D49" s="663"/>
      <c r="E49" s="663"/>
      <c r="F49" s="663"/>
      <c r="G49" s="663"/>
      <c r="H49" s="663"/>
      <c r="I49" s="663"/>
      <c r="J49" s="663"/>
      <c r="K49" s="663"/>
      <c r="L49" s="663"/>
      <c r="M49" s="663"/>
      <c r="N49" s="663"/>
      <c r="O49" s="663"/>
    </row>
    <row r="50" spans="1:15" ht="20.25" customHeight="1" x14ac:dyDescent="0.35">
      <c r="A50" s="661" t="s">
        <v>260</v>
      </c>
      <c r="B50" s="661"/>
      <c r="C50" s="661"/>
      <c r="D50" s="661"/>
      <c r="E50" s="661"/>
      <c r="F50" s="661"/>
      <c r="G50" s="661"/>
      <c r="H50" s="661"/>
      <c r="I50" s="661"/>
      <c r="J50" s="661"/>
      <c r="K50" s="661"/>
      <c r="L50" s="661"/>
      <c r="M50" s="661"/>
      <c r="N50" s="661"/>
      <c r="O50" s="661"/>
    </row>
    <row r="51" spans="1:15" ht="51.75" customHeight="1" x14ac:dyDescent="0.35">
      <c r="A51" s="439"/>
    </row>
  </sheetData>
  <sheetProtection selectLockedCells="1" selectUnlockedCells="1"/>
  <mergeCells count="21">
    <mergeCell ref="I28:L28"/>
    <mergeCell ref="I29:L29"/>
    <mergeCell ref="A50:O50"/>
    <mergeCell ref="A44:O44"/>
    <mergeCell ref="A45:O45"/>
    <mergeCell ref="A46:O46"/>
    <mergeCell ref="A47:O47"/>
    <mergeCell ref="A49:O49"/>
    <mergeCell ref="A48:O48"/>
    <mergeCell ref="I27:L27"/>
    <mergeCell ref="A6:A8"/>
    <mergeCell ref="G1:J1"/>
    <mergeCell ref="G2:J3"/>
    <mergeCell ref="A10:A22"/>
    <mergeCell ref="I26:L26"/>
    <mergeCell ref="K2:K3"/>
    <mergeCell ref="A5:R5"/>
    <mergeCell ref="L2:L3"/>
    <mergeCell ref="A1:F1"/>
    <mergeCell ref="A2:F2"/>
    <mergeCell ref="A3:F3"/>
  </mergeCells>
  <pageMargins left="0.25" right="0.25" top="0.75" bottom="0.75" header="0.3" footer="0.3"/>
  <pageSetup paperSize="9" scale="37" firstPageNumber="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51"/>
  <sheetViews>
    <sheetView showGridLines="0" topLeftCell="A9" zoomScale="70" zoomScaleNormal="70" workbookViewId="0">
      <selection activeCell="A3" sqref="A3:F3"/>
    </sheetView>
  </sheetViews>
  <sheetFormatPr defaultColWidth="8.5546875" defaultRowHeight="18" x14ac:dyDescent="0.35"/>
  <cols>
    <col min="1" max="1" width="8.5546875" style="42" customWidth="1"/>
    <col min="2" max="2" width="15.33203125" style="42" bestFit="1" customWidth="1"/>
    <col min="3" max="3" width="13.33203125" style="42" customWidth="1"/>
    <col min="4" max="4" width="16.5546875" style="42" customWidth="1"/>
    <col min="5" max="5" width="15.88671875" style="42" customWidth="1"/>
    <col min="6" max="8" width="13.33203125" style="42" customWidth="1"/>
    <col min="9" max="9" width="16.6640625" style="42" customWidth="1"/>
    <col min="10" max="10" width="22.5546875" style="43" customWidth="1"/>
    <col min="11" max="14" width="22.5546875" style="429" customWidth="1"/>
    <col min="15" max="15" width="8.5546875" style="42"/>
    <col min="16" max="16" width="12" style="42" customWidth="1"/>
    <col min="17" max="17" width="11.44140625" style="42" customWidth="1"/>
    <col min="18" max="19" width="12" style="42" customWidth="1"/>
    <col min="20" max="255" width="8.5546875" style="42"/>
    <col min="256" max="256" width="20" style="42" customWidth="1"/>
    <col min="257" max="257" width="18.33203125" style="42" customWidth="1"/>
    <col min="258" max="258" width="15.33203125" style="42" customWidth="1"/>
    <col min="259" max="259" width="17.6640625" style="42" customWidth="1"/>
    <col min="260" max="260" width="14.33203125" style="42" bestFit="1" customWidth="1"/>
    <col min="261" max="261" width="12.6640625" style="42" customWidth="1"/>
    <col min="262" max="262" width="18.33203125" style="42" customWidth="1"/>
    <col min="263" max="263" width="24.5546875" style="42" customWidth="1"/>
    <col min="264" max="264" width="11.6640625" style="42" customWidth="1"/>
    <col min="265" max="265" width="12.6640625" style="42" customWidth="1"/>
    <col min="266" max="266" width="17.6640625" style="42" customWidth="1"/>
    <col min="267" max="267" width="16.6640625" style="42" customWidth="1"/>
    <col min="268" max="268" width="29.6640625" style="42" customWidth="1"/>
    <col min="269" max="269" width="24.6640625" style="42" customWidth="1"/>
    <col min="270" max="270" width="19.44140625" style="42" customWidth="1"/>
    <col min="271" max="271" width="8.5546875" style="42"/>
    <col min="272" max="272" width="12" style="42" customWidth="1"/>
    <col min="273" max="273" width="11.44140625" style="42" customWidth="1"/>
    <col min="274" max="275" width="12" style="42" customWidth="1"/>
    <col min="276" max="511" width="8.5546875" style="42"/>
    <col min="512" max="512" width="20" style="42" customWidth="1"/>
    <col min="513" max="513" width="18.33203125" style="42" customWidth="1"/>
    <col min="514" max="514" width="15.33203125" style="42" customWidth="1"/>
    <col min="515" max="515" width="17.6640625" style="42" customWidth="1"/>
    <col min="516" max="516" width="14.33203125" style="42" bestFit="1" customWidth="1"/>
    <col min="517" max="517" width="12.6640625" style="42" customWidth="1"/>
    <col min="518" max="518" width="18.33203125" style="42" customWidth="1"/>
    <col min="519" max="519" width="24.5546875" style="42" customWidth="1"/>
    <col min="520" max="520" width="11.6640625" style="42" customWidth="1"/>
    <col min="521" max="521" width="12.6640625" style="42" customWidth="1"/>
    <col min="522" max="522" width="17.6640625" style="42" customWidth="1"/>
    <col min="523" max="523" width="16.6640625" style="42" customWidth="1"/>
    <col min="524" max="524" width="29.6640625" style="42" customWidth="1"/>
    <col min="525" max="525" width="24.6640625" style="42" customWidth="1"/>
    <col min="526" max="526" width="19.44140625" style="42" customWidth="1"/>
    <col min="527" max="527" width="8.5546875" style="42"/>
    <col min="528" max="528" width="12" style="42" customWidth="1"/>
    <col min="529" max="529" width="11.44140625" style="42" customWidth="1"/>
    <col min="530" max="531" width="12" style="42" customWidth="1"/>
    <col min="532" max="767" width="8.5546875" style="42"/>
    <col min="768" max="768" width="20" style="42" customWidth="1"/>
    <col min="769" max="769" width="18.33203125" style="42" customWidth="1"/>
    <col min="770" max="770" width="15.33203125" style="42" customWidth="1"/>
    <col min="771" max="771" width="17.6640625" style="42" customWidth="1"/>
    <col min="772" max="772" width="14.33203125" style="42" bestFit="1" customWidth="1"/>
    <col min="773" max="773" width="12.6640625" style="42" customWidth="1"/>
    <col min="774" max="774" width="18.33203125" style="42" customWidth="1"/>
    <col min="775" max="775" width="24.5546875" style="42" customWidth="1"/>
    <col min="776" max="776" width="11.6640625" style="42" customWidth="1"/>
    <col min="777" max="777" width="12.6640625" style="42" customWidth="1"/>
    <col min="778" max="778" width="17.6640625" style="42" customWidth="1"/>
    <col min="779" max="779" width="16.6640625" style="42" customWidth="1"/>
    <col min="780" max="780" width="29.6640625" style="42" customWidth="1"/>
    <col min="781" max="781" width="24.6640625" style="42" customWidth="1"/>
    <col min="782" max="782" width="19.44140625" style="42" customWidth="1"/>
    <col min="783" max="783" width="8.5546875" style="42"/>
    <col min="784" max="784" width="12" style="42" customWidth="1"/>
    <col min="785" max="785" width="11.44140625" style="42" customWidth="1"/>
    <col min="786" max="787" width="12" style="42" customWidth="1"/>
    <col min="788" max="1023" width="8.5546875" style="42"/>
    <col min="1024" max="1024" width="20" style="42" customWidth="1"/>
    <col min="1025" max="1025" width="18.33203125" style="42" customWidth="1"/>
    <col min="1026" max="1026" width="15.33203125" style="42" customWidth="1"/>
    <col min="1027" max="1027" width="17.6640625" style="42" customWidth="1"/>
    <col min="1028" max="1028" width="14.33203125" style="42" bestFit="1" customWidth="1"/>
    <col min="1029" max="1029" width="12.6640625" style="42" customWidth="1"/>
    <col min="1030" max="1030" width="18.33203125" style="42" customWidth="1"/>
    <col min="1031" max="1031" width="24.5546875" style="42" customWidth="1"/>
    <col min="1032" max="1032" width="11.6640625" style="42" customWidth="1"/>
    <col min="1033" max="1033" width="12.6640625" style="42" customWidth="1"/>
    <col min="1034" max="1034" width="17.6640625" style="42" customWidth="1"/>
    <col min="1035" max="1035" width="16.6640625" style="42" customWidth="1"/>
    <col min="1036" max="1036" width="29.6640625" style="42" customWidth="1"/>
    <col min="1037" max="1037" width="24.6640625" style="42" customWidth="1"/>
    <col min="1038" max="1038" width="19.44140625" style="42" customWidth="1"/>
    <col min="1039" max="1039" width="8.5546875" style="42"/>
    <col min="1040" max="1040" width="12" style="42" customWidth="1"/>
    <col min="1041" max="1041" width="11.44140625" style="42" customWidth="1"/>
    <col min="1042" max="1043" width="12" style="42" customWidth="1"/>
    <col min="1044" max="1279" width="8.5546875" style="42"/>
    <col min="1280" max="1280" width="20" style="42" customWidth="1"/>
    <col min="1281" max="1281" width="18.33203125" style="42" customWidth="1"/>
    <col min="1282" max="1282" width="15.33203125" style="42" customWidth="1"/>
    <col min="1283" max="1283" width="17.6640625" style="42" customWidth="1"/>
    <col min="1284" max="1284" width="14.33203125" style="42" bestFit="1" customWidth="1"/>
    <col min="1285" max="1285" width="12.6640625" style="42" customWidth="1"/>
    <col min="1286" max="1286" width="18.33203125" style="42" customWidth="1"/>
    <col min="1287" max="1287" width="24.5546875" style="42" customWidth="1"/>
    <col min="1288" max="1288" width="11.6640625" style="42" customWidth="1"/>
    <col min="1289" max="1289" width="12.6640625" style="42" customWidth="1"/>
    <col min="1290" max="1290" width="17.6640625" style="42" customWidth="1"/>
    <col min="1291" max="1291" width="16.6640625" style="42" customWidth="1"/>
    <col min="1292" max="1292" width="29.6640625" style="42" customWidth="1"/>
    <col min="1293" max="1293" width="24.6640625" style="42" customWidth="1"/>
    <col min="1294" max="1294" width="19.44140625" style="42" customWidth="1"/>
    <col min="1295" max="1295" width="8.5546875" style="42"/>
    <col min="1296" max="1296" width="12" style="42" customWidth="1"/>
    <col min="1297" max="1297" width="11.44140625" style="42" customWidth="1"/>
    <col min="1298" max="1299" width="12" style="42" customWidth="1"/>
    <col min="1300" max="1535" width="8.5546875" style="42"/>
    <col min="1536" max="1536" width="20" style="42" customWidth="1"/>
    <col min="1537" max="1537" width="18.33203125" style="42" customWidth="1"/>
    <col min="1538" max="1538" width="15.33203125" style="42" customWidth="1"/>
    <col min="1539" max="1539" width="17.6640625" style="42" customWidth="1"/>
    <col min="1540" max="1540" width="14.33203125" style="42" bestFit="1" customWidth="1"/>
    <col min="1541" max="1541" width="12.6640625" style="42" customWidth="1"/>
    <col min="1542" max="1542" width="18.33203125" style="42" customWidth="1"/>
    <col min="1543" max="1543" width="24.5546875" style="42" customWidth="1"/>
    <col min="1544" max="1544" width="11.6640625" style="42" customWidth="1"/>
    <col min="1545" max="1545" width="12.6640625" style="42" customWidth="1"/>
    <col min="1546" max="1546" width="17.6640625" style="42" customWidth="1"/>
    <col min="1547" max="1547" width="16.6640625" style="42" customWidth="1"/>
    <col min="1548" max="1548" width="29.6640625" style="42" customWidth="1"/>
    <col min="1549" max="1549" width="24.6640625" style="42" customWidth="1"/>
    <col min="1550" max="1550" width="19.44140625" style="42" customWidth="1"/>
    <col min="1551" max="1551" width="8.5546875" style="42"/>
    <col min="1552" max="1552" width="12" style="42" customWidth="1"/>
    <col min="1553" max="1553" width="11.44140625" style="42" customWidth="1"/>
    <col min="1554" max="1555" width="12" style="42" customWidth="1"/>
    <col min="1556" max="1791" width="8.5546875" style="42"/>
    <col min="1792" max="1792" width="20" style="42" customWidth="1"/>
    <col min="1793" max="1793" width="18.33203125" style="42" customWidth="1"/>
    <col min="1794" max="1794" width="15.33203125" style="42" customWidth="1"/>
    <col min="1795" max="1795" width="17.6640625" style="42" customWidth="1"/>
    <col min="1796" max="1796" width="14.33203125" style="42" bestFit="1" customWidth="1"/>
    <col min="1797" max="1797" width="12.6640625" style="42" customWidth="1"/>
    <col min="1798" max="1798" width="18.33203125" style="42" customWidth="1"/>
    <col min="1799" max="1799" width="24.5546875" style="42" customWidth="1"/>
    <col min="1800" max="1800" width="11.6640625" style="42" customWidth="1"/>
    <col min="1801" max="1801" width="12.6640625" style="42" customWidth="1"/>
    <col min="1802" max="1802" width="17.6640625" style="42" customWidth="1"/>
    <col min="1803" max="1803" width="16.6640625" style="42" customWidth="1"/>
    <col min="1804" max="1804" width="29.6640625" style="42" customWidth="1"/>
    <col min="1805" max="1805" width="24.6640625" style="42" customWidth="1"/>
    <col min="1806" max="1806" width="19.44140625" style="42" customWidth="1"/>
    <col min="1807" max="1807" width="8.5546875" style="42"/>
    <col min="1808" max="1808" width="12" style="42" customWidth="1"/>
    <col min="1809" max="1809" width="11.44140625" style="42" customWidth="1"/>
    <col min="1810" max="1811" width="12" style="42" customWidth="1"/>
    <col min="1812" max="2047" width="8.5546875" style="42"/>
    <col min="2048" max="2048" width="20" style="42" customWidth="1"/>
    <col min="2049" max="2049" width="18.33203125" style="42" customWidth="1"/>
    <col min="2050" max="2050" width="15.33203125" style="42" customWidth="1"/>
    <col min="2051" max="2051" width="17.6640625" style="42" customWidth="1"/>
    <col min="2052" max="2052" width="14.33203125" style="42" bestFit="1" customWidth="1"/>
    <col min="2053" max="2053" width="12.6640625" style="42" customWidth="1"/>
    <col min="2054" max="2054" width="18.33203125" style="42" customWidth="1"/>
    <col min="2055" max="2055" width="24.5546875" style="42" customWidth="1"/>
    <col min="2056" max="2056" width="11.6640625" style="42" customWidth="1"/>
    <col min="2057" max="2057" width="12.6640625" style="42" customWidth="1"/>
    <col min="2058" max="2058" width="17.6640625" style="42" customWidth="1"/>
    <col min="2059" max="2059" width="16.6640625" style="42" customWidth="1"/>
    <col min="2060" max="2060" width="29.6640625" style="42" customWidth="1"/>
    <col min="2061" max="2061" width="24.6640625" style="42" customWidth="1"/>
    <col min="2062" max="2062" width="19.44140625" style="42" customWidth="1"/>
    <col min="2063" max="2063" width="8.5546875" style="42"/>
    <col min="2064" max="2064" width="12" style="42" customWidth="1"/>
    <col min="2065" max="2065" width="11.44140625" style="42" customWidth="1"/>
    <col min="2066" max="2067" width="12" style="42" customWidth="1"/>
    <col min="2068" max="2303" width="8.5546875" style="42"/>
    <col min="2304" max="2304" width="20" style="42" customWidth="1"/>
    <col min="2305" max="2305" width="18.33203125" style="42" customWidth="1"/>
    <col min="2306" max="2306" width="15.33203125" style="42" customWidth="1"/>
    <col min="2307" max="2307" width="17.6640625" style="42" customWidth="1"/>
    <col min="2308" max="2308" width="14.33203125" style="42" bestFit="1" customWidth="1"/>
    <col min="2309" max="2309" width="12.6640625" style="42" customWidth="1"/>
    <col min="2310" max="2310" width="18.33203125" style="42" customWidth="1"/>
    <col min="2311" max="2311" width="24.5546875" style="42" customWidth="1"/>
    <col min="2312" max="2312" width="11.6640625" style="42" customWidth="1"/>
    <col min="2313" max="2313" width="12.6640625" style="42" customWidth="1"/>
    <col min="2314" max="2314" width="17.6640625" style="42" customWidth="1"/>
    <col min="2315" max="2315" width="16.6640625" style="42" customWidth="1"/>
    <col min="2316" max="2316" width="29.6640625" style="42" customWidth="1"/>
    <col min="2317" max="2317" width="24.6640625" style="42" customWidth="1"/>
    <col min="2318" max="2318" width="19.44140625" style="42" customWidth="1"/>
    <col min="2319" max="2319" width="8.5546875" style="42"/>
    <col min="2320" max="2320" width="12" style="42" customWidth="1"/>
    <col min="2321" max="2321" width="11.44140625" style="42" customWidth="1"/>
    <col min="2322" max="2323" width="12" style="42" customWidth="1"/>
    <col min="2324" max="2559" width="8.5546875" style="42"/>
    <col min="2560" max="2560" width="20" style="42" customWidth="1"/>
    <col min="2561" max="2561" width="18.33203125" style="42" customWidth="1"/>
    <col min="2562" max="2562" width="15.33203125" style="42" customWidth="1"/>
    <col min="2563" max="2563" width="17.6640625" style="42" customWidth="1"/>
    <col min="2564" max="2564" width="14.33203125" style="42" bestFit="1" customWidth="1"/>
    <col min="2565" max="2565" width="12.6640625" style="42" customWidth="1"/>
    <col min="2566" max="2566" width="18.33203125" style="42" customWidth="1"/>
    <col min="2567" max="2567" width="24.5546875" style="42" customWidth="1"/>
    <col min="2568" max="2568" width="11.6640625" style="42" customWidth="1"/>
    <col min="2569" max="2569" width="12.6640625" style="42" customWidth="1"/>
    <col min="2570" max="2570" width="17.6640625" style="42" customWidth="1"/>
    <col min="2571" max="2571" width="16.6640625" style="42" customWidth="1"/>
    <col min="2572" max="2572" width="29.6640625" style="42" customWidth="1"/>
    <col min="2573" max="2573" width="24.6640625" style="42" customWidth="1"/>
    <col min="2574" max="2574" width="19.44140625" style="42" customWidth="1"/>
    <col min="2575" max="2575" width="8.5546875" style="42"/>
    <col min="2576" max="2576" width="12" style="42" customWidth="1"/>
    <col min="2577" max="2577" width="11.44140625" style="42" customWidth="1"/>
    <col min="2578" max="2579" width="12" style="42" customWidth="1"/>
    <col min="2580" max="2815" width="8.5546875" style="42"/>
    <col min="2816" max="2816" width="20" style="42" customWidth="1"/>
    <col min="2817" max="2817" width="18.33203125" style="42" customWidth="1"/>
    <col min="2818" max="2818" width="15.33203125" style="42" customWidth="1"/>
    <col min="2819" max="2819" width="17.6640625" style="42" customWidth="1"/>
    <col min="2820" max="2820" width="14.33203125" style="42" bestFit="1" customWidth="1"/>
    <col min="2821" max="2821" width="12.6640625" style="42" customWidth="1"/>
    <col min="2822" max="2822" width="18.33203125" style="42" customWidth="1"/>
    <col min="2823" max="2823" width="24.5546875" style="42" customWidth="1"/>
    <col min="2824" max="2824" width="11.6640625" style="42" customWidth="1"/>
    <col min="2825" max="2825" width="12.6640625" style="42" customWidth="1"/>
    <col min="2826" max="2826" width="17.6640625" style="42" customWidth="1"/>
    <col min="2827" max="2827" width="16.6640625" style="42" customWidth="1"/>
    <col min="2828" max="2828" width="29.6640625" style="42" customWidth="1"/>
    <col min="2829" max="2829" width="24.6640625" style="42" customWidth="1"/>
    <col min="2830" max="2830" width="19.44140625" style="42" customWidth="1"/>
    <col min="2831" max="2831" width="8.5546875" style="42"/>
    <col min="2832" max="2832" width="12" style="42" customWidth="1"/>
    <col min="2833" max="2833" width="11.44140625" style="42" customWidth="1"/>
    <col min="2834" max="2835" width="12" style="42" customWidth="1"/>
    <col min="2836" max="3071" width="8.5546875" style="42"/>
    <col min="3072" max="3072" width="20" style="42" customWidth="1"/>
    <col min="3073" max="3073" width="18.33203125" style="42" customWidth="1"/>
    <col min="3074" max="3074" width="15.33203125" style="42" customWidth="1"/>
    <col min="3075" max="3075" width="17.6640625" style="42" customWidth="1"/>
    <col min="3076" max="3076" width="14.33203125" style="42" bestFit="1" customWidth="1"/>
    <col min="3077" max="3077" width="12.6640625" style="42" customWidth="1"/>
    <col min="3078" max="3078" width="18.33203125" style="42" customWidth="1"/>
    <col min="3079" max="3079" width="24.5546875" style="42" customWidth="1"/>
    <col min="3080" max="3080" width="11.6640625" style="42" customWidth="1"/>
    <col min="3081" max="3081" width="12.6640625" style="42" customWidth="1"/>
    <col min="3082" max="3082" width="17.6640625" style="42" customWidth="1"/>
    <col min="3083" max="3083" width="16.6640625" style="42" customWidth="1"/>
    <col min="3084" max="3084" width="29.6640625" style="42" customWidth="1"/>
    <col min="3085" max="3085" width="24.6640625" style="42" customWidth="1"/>
    <col min="3086" max="3086" width="19.44140625" style="42" customWidth="1"/>
    <col min="3087" max="3087" width="8.5546875" style="42"/>
    <col min="3088" max="3088" width="12" style="42" customWidth="1"/>
    <col min="3089" max="3089" width="11.44140625" style="42" customWidth="1"/>
    <col min="3090" max="3091" width="12" style="42" customWidth="1"/>
    <col min="3092" max="3327" width="8.5546875" style="42"/>
    <col min="3328" max="3328" width="20" style="42" customWidth="1"/>
    <col min="3329" max="3329" width="18.33203125" style="42" customWidth="1"/>
    <col min="3330" max="3330" width="15.33203125" style="42" customWidth="1"/>
    <col min="3331" max="3331" width="17.6640625" style="42" customWidth="1"/>
    <col min="3332" max="3332" width="14.33203125" style="42" bestFit="1" customWidth="1"/>
    <col min="3333" max="3333" width="12.6640625" style="42" customWidth="1"/>
    <col min="3334" max="3334" width="18.33203125" style="42" customWidth="1"/>
    <col min="3335" max="3335" width="24.5546875" style="42" customWidth="1"/>
    <col min="3336" max="3336" width="11.6640625" style="42" customWidth="1"/>
    <col min="3337" max="3337" width="12.6640625" style="42" customWidth="1"/>
    <col min="3338" max="3338" width="17.6640625" style="42" customWidth="1"/>
    <col min="3339" max="3339" width="16.6640625" style="42" customWidth="1"/>
    <col min="3340" max="3340" width="29.6640625" style="42" customWidth="1"/>
    <col min="3341" max="3341" width="24.6640625" style="42" customWidth="1"/>
    <col min="3342" max="3342" width="19.44140625" style="42" customWidth="1"/>
    <col min="3343" max="3343" width="8.5546875" style="42"/>
    <col min="3344" max="3344" width="12" style="42" customWidth="1"/>
    <col min="3345" max="3345" width="11.44140625" style="42" customWidth="1"/>
    <col min="3346" max="3347" width="12" style="42" customWidth="1"/>
    <col min="3348" max="3583" width="8.5546875" style="42"/>
    <col min="3584" max="3584" width="20" style="42" customWidth="1"/>
    <col min="3585" max="3585" width="18.33203125" style="42" customWidth="1"/>
    <col min="3586" max="3586" width="15.33203125" style="42" customWidth="1"/>
    <col min="3587" max="3587" width="17.6640625" style="42" customWidth="1"/>
    <col min="3588" max="3588" width="14.33203125" style="42" bestFit="1" customWidth="1"/>
    <col min="3589" max="3589" width="12.6640625" style="42" customWidth="1"/>
    <col min="3590" max="3590" width="18.33203125" style="42" customWidth="1"/>
    <col min="3591" max="3591" width="24.5546875" style="42" customWidth="1"/>
    <col min="3592" max="3592" width="11.6640625" style="42" customWidth="1"/>
    <col min="3593" max="3593" width="12.6640625" style="42" customWidth="1"/>
    <col min="3594" max="3594" width="17.6640625" style="42" customWidth="1"/>
    <col min="3595" max="3595" width="16.6640625" style="42" customWidth="1"/>
    <col min="3596" max="3596" width="29.6640625" style="42" customWidth="1"/>
    <col min="3597" max="3597" width="24.6640625" style="42" customWidth="1"/>
    <col min="3598" max="3598" width="19.44140625" style="42" customWidth="1"/>
    <col min="3599" max="3599" width="8.5546875" style="42"/>
    <col min="3600" max="3600" width="12" style="42" customWidth="1"/>
    <col min="3601" max="3601" width="11.44140625" style="42" customWidth="1"/>
    <col min="3602" max="3603" width="12" style="42" customWidth="1"/>
    <col min="3604" max="3839" width="8.5546875" style="42"/>
    <col min="3840" max="3840" width="20" style="42" customWidth="1"/>
    <col min="3841" max="3841" width="18.33203125" style="42" customWidth="1"/>
    <col min="3842" max="3842" width="15.33203125" style="42" customWidth="1"/>
    <col min="3843" max="3843" width="17.6640625" style="42" customWidth="1"/>
    <col min="3844" max="3844" width="14.33203125" style="42" bestFit="1" customWidth="1"/>
    <col min="3845" max="3845" width="12.6640625" style="42" customWidth="1"/>
    <col min="3846" max="3846" width="18.33203125" style="42" customWidth="1"/>
    <col min="3847" max="3847" width="24.5546875" style="42" customWidth="1"/>
    <col min="3848" max="3848" width="11.6640625" style="42" customWidth="1"/>
    <col min="3849" max="3849" width="12.6640625" style="42" customWidth="1"/>
    <col min="3850" max="3850" width="17.6640625" style="42" customWidth="1"/>
    <col min="3851" max="3851" width="16.6640625" style="42" customWidth="1"/>
    <col min="3852" max="3852" width="29.6640625" style="42" customWidth="1"/>
    <col min="3853" max="3853" width="24.6640625" style="42" customWidth="1"/>
    <col min="3854" max="3854" width="19.44140625" style="42" customWidth="1"/>
    <col min="3855" max="3855" width="8.5546875" style="42"/>
    <col min="3856" max="3856" width="12" style="42" customWidth="1"/>
    <col min="3857" max="3857" width="11.44140625" style="42" customWidth="1"/>
    <col min="3858" max="3859" width="12" style="42" customWidth="1"/>
    <col min="3860" max="4095" width="8.5546875" style="42"/>
    <col min="4096" max="4096" width="20" style="42" customWidth="1"/>
    <col min="4097" max="4097" width="18.33203125" style="42" customWidth="1"/>
    <col min="4098" max="4098" width="15.33203125" style="42" customWidth="1"/>
    <col min="4099" max="4099" width="17.6640625" style="42" customWidth="1"/>
    <col min="4100" max="4100" width="14.33203125" style="42" bestFit="1" customWidth="1"/>
    <col min="4101" max="4101" width="12.6640625" style="42" customWidth="1"/>
    <col min="4102" max="4102" width="18.33203125" style="42" customWidth="1"/>
    <col min="4103" max="4103" width="24.5546875" style="42" customWidth="1"/>
    <col min="4104" max="4104" width="11.6640625" style="42" customWidth="1"/>
    <col min="4105" max="4105" width="12.6640625" style="42" customWidth="1"/>
    <col min="4106" max="4106" width="17.6640625" style="42" customWidth="1"/>
    <col min="4107" max="4107" width="16.6640625" style="42" customWidth="1"/>
    <col min="4108" max="4108" width="29.6640625" style="42" customWidth="1"/>
    <col min="4109" max="4109" width="24.6640625" style="42" customWidth="1"/>
    <col min="4110" max="4110" width="19.44140625" style="42" customWidth="1"/>
    <col min="4111" max="4111" width="8.5546875" style="42"/>
    <col min="4112" max="4112" width="12" style="42" customWidth="1"/>
    <col min="4113" max="4113" width="11.44140625" style="42" customWidth="1"/>
    <col min="4114" max="4115" width="12" style="42" customWidth="1"/>
    <col min="4116" max="4351" width="8.5546875" style="42"/>
    <col min="4352" max="4352" width="20" style="42" customWidth="1"/>
    <col min="4353" max="4353" width="18.33203125" style="42" customWidth="1"/>
    <col min="4354" max="4354" width="15.33203125" style="42" customWidth="1"/>
    <col min="4355" max="4355" width="17.6640625" style="42" customWidth="1"/>
    <col min="4356" max="4356" width="14.33203125" style="42" bestFit="1" customWidth="1"/>
    <col min="4357" max="4357" width="12.6640625" style="42" customWidth="1"/>
    <col min="4358" max="4358" width="18.33203125" style="42" customWidth="1"/>
    <col min="4359" max="4359" width="24.5546875" style="42" customWidth="1"/>
    <col min="4360" max="4360" width="11.6640625" style="42" customWidth="1"/>
    <col min="4361" max="4361" width="12.6640625" style="42" customWidth="1"/>
    <col min="4362" max="4362" width="17.6640625" style="42" customWidth="1"/>
    <col min="4363" max="4363" width="16.6640625" style="42" customWidth="1"/>
    <col min="4364" max="4364" width="29.6640625" style="42" customWidth="1"/>
    <col min="4365" max="4365" width="24.6640625" style="42" customWidth="1"/>
    <col min="4366" max="4366" width="19.44140625" style="42" customWidth="1"/>
    <col min="4367" max="4367" width="8.5546875" style="42"/>
    <col min="4368" max="4368" width="12" style="42" customWidth="1"/>
    <col min="4369" max="4369" width="11.44140625" style="42" customWidth="1"/>
    <col min="4370" max="4371" width="12" style="42" customWidth="1"/>
    <col min="4372" max="4607" width="8.5546875" style="42"/>
    <col min="4608" max="4608" width="20" style="42" customWidth="1"/>
    <col min="4609" max="4609" width="18.33203125" style="42" customWidth="1"/>
    <col min="4610" max="4610" width="15.33203125" style="42" customWidth="1"/>
    <col min="4611" max="4611" width="17.6640625" style="42" customWidth="1"/>
    <col min="4612" max="4612" width="14.33203125" style="42" bestFit="1" customWidth="1"/>
    <col min="4613" max="4613" width="12.6640625" style="42" customWidth="1"/>
    <col min="4614" max="4614" width="18.33203125" style="42" customWidth="1"/>
    <col min="4615" max="4615" width="24.5546875" style="42" customWidth="1"/>
    <col min="4616" max="4616" width="11.6640625" style="42" customWidth="1"/>
    <col min="4617" max="4617" width="12.6640625" style="42" customWidth="1"/>
    <col min="4618" max="4618" width="17.6640625" style="42" customWidth="1"/>
    <col min="4619" max="4619" width="16.6640625" style="42" customWidth="1"/>
    <col min="4620" max="4620" width="29.6640625" style="42" customWidth="1"/>
    <col min="4621" max="4621" width="24.6640625" style="42" customWidth="1"/>
    <col min="4622" max="4622" width="19.44140625" style="42" customWidth="1"/>
    <col min="4623" max="4623" width="8.5546875" style="42"/>
    <col min="4624" max="4624" width="12" style="42" customWidth="1"/>
    <col min="4625" max="4625" width="11.44140625" style="42" customWidth="1"/>
    <col min="4626" max="4627" width="12" style="42" customWidth="1"/>
    <col min="4628" max="4863" width="8.5546875" style="42"/>
    <col min="4864" max="4864" width="20" style="42" customWidth="1"/>
    <col min="4865" max="4865" width="18.33203125" style="42" customWidth="1"/>
    <col min="4866" max="4866" width="15.33203125" style="42" customWidth="1"/>
    <col min="4867" max="4867" width="17.6640625" style="42" customWidth="1"/>
    <col min="4868" max="4868" width="14.33203125" style="42" bestFit="1" customWidth="1"/>
    <col min="4869" max="4869" width="12.6640625" style="42" customWidth="1"/>
    <col min="4870" max="4870" width="18.33203125" style="42" customWidth="1"/>
    <col min="4871" max="4871" width="24.5546875" style="42" customWidth="1"/>
    <col min="4872" max="4872" width="11.6640625" style="42" customWidth="1"/>
    <col min="4873" max="4873" width="12.6640625" style="42" customWidth="1"/>
    <col min="4874" max="4874" width="17.6640625" style="42" customWidth="1"/>
    <col min="4875" max="4875" width="16.6640625" style="42" customWidth="1"/>
    <col min="4876" max="4876" width="29.6640625" style="42" customWidth="1"/>
    <col min="4877" max="4877" width="24.6640625" style="42" customWidth="1"/>
    <col min="4878" max="4878" width="19.44140625" style="42" customWidth="1"/>
    <col min="4879" max="4879" width="8.5546875" style="42"/>
    <col min="4880" max="4880" width="12" style="42" customWidth="1"/>
    <col min="4881" max="4881" width="11.44140625" style="42" customWidth="1"/>
    <col min="4882" max="4883" width="12" style="42" customWidth="1"/>
    <col min="4884" max="5119" width="8.5546875" style="42"/>
    <col min="5120" max="5120" width="20" style="42" customWidth="1"/>
    <col min="5121" max="5121" width="18.33203125" style="42" customWidth="1"/>
    <col min="5122" max="5122" width="15.33203125" style="42" customWidth="1"/>
    <col min="5123" max="5123" width="17.6640625" style="42" customWidth="1"/>
    <col min="5124" max="5124" width="14.33203125" style="42" bestFit="1" customWidth="1"/>
    <col min="5125" max="5125" width="12.6640625" style="42" customWidth="1"/>
    <col min="5126" max="5126" width="18.33203125" style="42" customWidth="1"/>
    <col min="5127" max="5127" width="24.5546875" style="42" customWidth="1"/>
    <col min="5128" max="5128" width="11.6640625" style="42" customWidth="1"/>
    <col min="5129" max="5129" width="12.6640625" style="42" customWidth="1"/>
    <col min="5130" max="5130" width="17.6640625" style="42" customWidth="1"/>
    <col min="5131" max="5131" width="16.6640625" style="42" customWidth="1"/>
    <col min="5132" max="5132" width="29.6640625" style="42" customWidth="1"/>
    <col min="5133" max="5133" width="24.6640625" style="42" customWidth="1"/>
    <col min="5134" max="5134" width="19.44140625" style="42" customWidth="1"/>
    <col min="5135" max="5135" width="8.5546875" style="42"/>
    <col min="5136" max="5136" width="12" style="42" customWidth="1"/>
    <col min="5137" max="5137" width="11.44140625" style="42" customWidth="1"/>
    <col min="5138" max="5139" width="12" style="42" customWidth="1"/>
    <col min="5140" max="5375" width="8.5546875" style="42"/>
    <col min="5376" max="5376" width="20" style="42" customWidth="1"/>
    <col min="5377" max="5377" width="18.33203125" style="42" customWidth="1"/>
    <col min="5378" max="5378" width="15.33203125" style="42" customWidth="1"/>
    <col min="5379" max="5379" width="17.6640625" style="42" customWidth="1"/>
    <col min="5380" max="5380" width="14.33203125" style="42" bestFit="1" customWidth="1"/>
    <col min="5381" max="5381" width="12.6640625" style="42" customWidth="1"/>
    <col min="5382" max="5382" width="18.33203125" style="42" customWidth="1"/>
    <col min="5383" max="5383" width="24.5546875" style="42" customWidth="1"/>
    <col min="5384" max="5384" width="11.6640625" style="42" customWidth="1"/>
    <col min="5385" max="5385" width="12.6640625" style="42" customWidth="1"/>
    <col min="5386" max="5386" width="17.6640625" style="42" customWidth="1"/>
    <col min="5387" max="5387" width="16.6640625" style="42" customWidth="1"/>
    <col min="5388" max="5388" width="29.6640625" style="42" customWidth="1"/>
    <col min="5389" max="5389" width="24.6640625" style="42" customWidth="1"/>
    <col min="5390" max="5390" width="19.44140625" style="42" customWidth="1"/>
    <col min="5391" max="5391" width="8.5546875" style="42"/>
    <col min="5392" max="5392" width="12" style="42" customWidth="1"/>
    <col min="5393" max="5393" width="11.44140625" style="42" customWidth="1"/>
    <col min="5394" max="5395" width="12" style="42" customWidth="1"/>
    <col min="5396" max="5631" width="8.5546875" style="42"/>
    <col min="5632" max="5632" width="20" style="42" customWidth="1"/>
    <col min="5633" max="5633" width="18.33203125" style="42" customWidth="1"/>
    <col min="5634" max="5634" width="15.33203125" style="42" customWidth="1"/>
    <col min="5635" max="5635" width="17.6640625" style="42" customWidth="1"/>
    <col min="5636" max="5636" width="14.33203125" style="42" bestFit="1" customWidth="1"/>
    <col min="5637" max="5637" width="12.6640625" style="42" customWidth="1"/>
    <col min="5638" max="5638" width="18.33203125" style="42" customWidth="1"/>
    <col min="5639" max="5639" width="24.5546875" style="42" customWidth="1"/>
    <col min="5640" max="5640" width="11.6640625" style="42" customWidth="1"/>
    <col min="5641" max="5641" width="12.6640625" style="42" customWidth="1"/>
    <col min="5642" max="5642" width="17.6640625" style="42" customWidth="1"/>
    <col min="5643" max="5643" width="16.6640625" style="42" customWidth="1"/>
    <col min="5644" max="5644" width="29.6640625" style="42" customWidth="1"/>
    <col min="5645" max="5645" width="24.6640625" style="42" customWidth="1"/>
    <col min="5646" max="5646" width="19.44140625" style="42" customWidth="1"/>
    <col min="5647" max="5647" width="8.5546875" style="42"/>
    <col min="5648" max="5648" width="12" style="42" customWidth="1"/>
    <col min="5649" max="5649" width="11.44140625" style="42" customWidth="1"/>
    <col min="5650" max="5651" width="12" style="42" customWidth="1"/>
    <col min="5652" max="5887" width="8.5546875" style="42"/>
    <col min="5888" max="5888" width="20" style="42" customWidth="1"/>
    <col min="5889" max="5889" width="18.33203125" style="42" customWidth="1"/>
    <col min="5890" max="5890" width="15.33203125" style="42" customWidth="1"/>
    <col min="5891" max="5891" width="17.6640625" style="42" customWidth="1"/>
    <col min="5892" max="5892" width="14.33203125" style="42" bestFit="1" customWidth="1"/>
    <col min="5893" max="5893" width="12.6640625" style="42" customWidth="1"/>
    <col min="5894" max="5894" width="18.33203125" style="42" customWidth="1"/>
    <col min="5895" max="5895" width="24.5546875" style="42" customWidth="1"/>
    <col min="5896" max="5896" width="11.6640625" style="42" customWidth="1"/>
    <col min="5897" max="5897" width="12.6640625" style="42" customWidth="1"/>
    <col min="5898" max="5898" width="17.6640625" style="42" customWidth="1"/>
    <col min="5899" max="5899" width="16.6640625" style="42" customWidth="1"/>
    <col min="5900" max="5900" width="29.6640625" style="42" customWidth="1"/>
    <col min="5901" max="5901" width="24.6640625" style="42" customWidth="1"/>
    <col min="5902" max="5902" width="19.44140625" style="42" customWidth="1"/>
    <col min="5903" max="5903" width="8.5546875" style="42"/>
    <col min="5904" max="5904" width="12" style="42" customWidth="1"/>
    <col min="5905" max="5905" width="11.44140625" style="42" customWidth="1"/>
    <col min="5906" max="5907" width="12" style="42" customWidth="1"/>
    <col min="5908" max="6143" width="8.5546875" style="42"/>
    <col min="6144" max="6144" width="20" style="42" customWidth="1"/>
    <col min="6145" max="6145" width="18.33203125" style="42" customWidth="1"/>
    <col min="6146" max="6146" width="15.33203125" style="42" customWidth="1"/>
    <col min="6147" max="6147" width="17.6640625" style="42" customWidth="1"/>
    <col min="6148" max="6148" width="14.33203125" style="42" bestFit="1" customWidth="1"/>
    <col min="6149" max="6149" width="12.6640625" style="42" customWidth="1"/>
    <col min="6150" max="6150" width="18.33203125" style="42" customWidth="1"/>
    <col min="6151" max="6151" width="24.5546875" style="42" customWidth="1"/>
    <col min="6152" max="6152" width="11.6640625" style="42" customWidth="1"/>
    <col min="6153" max="6153" width="12.6640625" style="42" customWidth="1"/>
    <col min="6154" max="6154" width="17.6640625" style="42" customWidth="1"/>
    <col min="6155" max="6155" width="16.6640625" style="42" customWidth="1"/>
    <col min="6156" max="6156" width="29.6640625" style="42" customWidth="1"/>
    <col min="6157" max="6157" width="24.6640625" style="42" customWidth="1"/>
    <col min="6158" max="6158" width="19.44140625" style="42" customWidth="1"/>
    <col min="6159" max="6159" width="8.5546875" style="42"/>
    <col min="6160" max="6160" width="12" style="42" customWidth="1"/>
    <col min="6161" max="6161" width="11.44140625" style="42" customWidth="1"/>
    <col min="6162" max="6163" width="12" style="42" customWidth="1"/>
    <col min="6164" max="6399" width="8.5546875" style="42"/>
    <col min="6400" max="6400" width="20" style="42" customWidth="1"/>
    <col min="6401" max="6401" width="18.33203125" style="42" customWidth="1"/>
    <col min="6402" max="6402" width="15.33203125" style="42" customWidth="1"/>
    <col min="6403" max="6403" width="17.6640625" style="42" customWidth="1"/>
    <col min="6404" max="6404" width="14.33203125" style="42" bestFit="1" customWidth="1"/>
    <col min="6405" max="6405" width="12.6640625" style="42" customWidth="1"/>
    <col min="6406" max="6406" width="18.33203125" style="42" customWidth="1"/>
    <col min="6407" max="6407" width="24.5546875" style="42" customWidth="1"/>
    <col min="6408" max="6408" width="11.6640625" style="42" customWidth="1"/>
    <col min="6409" max="6409" width="12.6640625" style="42" customWidth="1"/>
    <col min="6410" max="6410" width="17.6640625" style="42" customWidth="1"/>
    <col min="6411" max="6411" width="16.6640625" style="42" customWidth="1"/>
    <col min="6412" max="6412" width="29.6640625" style="42" customWidth="1"/>
    <col min="6413" max="6413" width="24.6640625" style="42" customWidth="1"/>
    <col min="6414" max="6414" width="19.44140625" style="42" customWidth="1"/>
    <col min="6415" max="6415" width="8.5546875" style="42"/>
    <col min="6416" max="6416" width="12" style="42" customWidth="1"/>
    <col min="6417" max="6417" width="11.44140625" style="42" customWidth="1"/>
    <col min="6418" max="6419" width="12" style="42" customWidth="1"/>
    <col min="6420" max="6655" width="8.5546875" style="42"/>
    <col min="6656" max="6656" width="20" style="42" customWidth="1"/>
    <col min="6657" max="6657" width="18.33203125" style="42" customWidth="1"/>
    <col min="6658" max="6658" width="15.33203125" style="42" customWidth="1"/>
    <col min="6659" max="6659" width="17.6640625" style="42" customWidth="1"/>
    <col min="6660" max="6660" width="14.33203125" style="42" bestFit="1" customWidth="1"/>
    <col min="6661" max="6661" width="12.6640625" style="42" customWidth="1"/>
    <col min="6662" max="6662" width="18.33203125" style="42" customWidth="1"/>
    <col min="6663" max="6663" width="24.5546875" style="42" customWidth="1"/>
    <col min="6664" max="6664" width="11.6640625" style="42" customWidth="1"/>
    <col min="6665" max="6665" width="12.6640625" style="42" customWidth="1"/>
    <col min="6666" max="6666" width="17.6640625" style="42" customWidth="1"/>
    <col min="6667" max="6667" width="16.6640625" style="42" customWidth="1"/>
    <col min="6668" max="6668" width="29.6640625" style="42" customWidth="1"/>
    <col min="6669" max="6669" width="24.6640625" style="42" customWidth="1"/>
    <col min="6670" max="6670" width="19.44140625" style="42" customWidth="1"/>
    <col min="6671" max="6671" width="8.5546875" style="42"/>
    <col min="6672" max="6672" width="12" style="42" customWidth="1"/>
    <col min="6673" max="6673" width="11.44140625" style="42" customWidth="1"/>
    <col min="6674" max="6675" width="12" style="42" customWidth="1"/>
    <col min="6676" max="6911" width="8.5546875" style="42"/>
    <col min="6912" max="6912" width="20" style="42" customWidth="1"/>
    <col min="6913" max="6913" width="18.33203125" style="42" customWidth="1"/>
    <col min="6914" max="6914" width="15.33203125" style="42" customWidth="1"/>
    <col min="6915" max="6915" width="17.6640625" style="42" customWidth="1"/>
    <col min="6916" max="6916" width="14.33203125" style="42" bestFit="1" customWidth="1"/>
    <col min="6917" max="6917" width="12.6640625" style="42" customWidth="1"/>
    <col min="6918" max="6918" width="18.33203125" style="42" customWidth="1"/>
    <col min="6919" max="6919" width="24.5546875" style="42" customWidth="1"/>
    <col min="6920" max="6920" width="11.6640625" style="42" customWidth="1"/>
    <col min="6921" max="6921" width="12.6640625" style="42" customWidth="1"/>
    <col min="6922" max="6922" width="17.6640625" style="42" customWidth="1"/>
    <col min="6923" max="6923" width="16.6640625" style="42" customWidth="1"/>
    <col min="6924" max="6924" width="29.6640625" style="42" customWidth="1"/>
    <col min="6925" max="6925" width="24.6640625" style="42" customWidth="1"/>
    <col min="6926" max="6926" width="19.44140625" style="42" customWidth="1"/>
    <col min="6927" max="6927" width="8.5546875" style="42"/>
    <col min="6928" max="6928" width="12" style="42" customWidth="1"/>
    <col min="6929" max="6929" width="11.44140625" style="42" customWidth="1"/>
    <col min="6930" max="6931" width="12" style="42" customWidth="1"/>
    <col min="6932" max="7167" width="8.5546875" style="42"/>
    <col min="7168" max="7168" width="20" style="42" customWidth="1"/>
    <col min="7169" max="7169" width="18.33203125" style="42" customWidth="1"/>
    <col min="7170" max="7170" width="15.33203125" style="42" customWidth="1"/>
    <col min="7171" max="7171" width="17.6640625" style="42" customWidth="1"/>
    <col min="7172" max="7172" width="14.33203125" style="42" bestFit="1" customWidth="1"/>
    <col min="7173" max="7173" width="12.6640625" style="42" customWidth="1"/>
    <col min="7174" max="7174" width="18.33203125" style="42" customWidth="1"/>
    <col min="7175" max="7175" width="24.5546875" style="42" customWidth="1"/>
    <col min="7176" max="7176" width="11.6640625" style="42" customWidth="1"/>
    <col min="7177" max="7177" width="12.6640625" style="42" customWidth="1"/>
    <col min="7178" max="7178" width="17.6640625" style="42" customWidth="1"/>
    <col min="7179" max="7179" width="16.6640625" style="42" customWidth="1"/>
    <col min="7180" max="7180" width="29.6640625" style="42" customWidth="1"/>
    <col min="7181" max="7181" width="24.6640625" style="42" customWidth="1"/>
    <col min="7182" max="7182" width="19.44140625" style="42" customWidth="1"/>
    <col min="7183" max="7183" width="8.5546875" style="42"/>
    <col min="7184" max="7184" width="12" style="42" customWidth="1"/>
    <col min="7185" max="7185" width="11.44140625" style="42" customWidth="1"/>
    <col min="7186" max="7187" width="12" style="42" customWidth="1"/>
    <col min="7188" max="7423" width="8.5546875" style="42"/>
    <col min="7424" max="7424" width="20" style="42" customWidth="1"/>
    <col min="7425" max="7425" width="18.33203125" style="42" customWidth="1"/>
    <col min="7426" max="7426" width="15.33203125" style="42" customWidth="1"/>
    <col min="7427" max="7427" width="17.6640625" style="42" customWidth="1"/>
    <col min="7428" max="7428" width="14.33203125" style="42" bestFit="1" customWidth="1"/>
    <col min="7429" max="7429" width="12.6640625" style="42" customWidth="1"/>
    <col min="7430" max="7430" width="18.33203125" style="42" customWidth="1"/>
    <col min="7431" max="7431" width="24.5546875" style="42" customWidth="1"/>
    <col min="7432" max="7432" width="11.6640625" style="42" customWidth="1"/>
    <col min="7433" max="7433" width="12.6640625" style="42" customWidth="1"/>
    <col min="7434" max="7434" width="17.6640625" style="42" customWidth="1"/>
    <col min="7435" max="7435" width="16.6640625" style="42" customWidth="1"/>
    <col min="7436" max="7436" width="29.6640625" style="42" customWidth="1"/>
    <col min="7437" max="7437" width="24.6640625" style="42" customWidth="1"/>
    <col min="7438" max="7438" width="19.44140625" style="42" customWidth="1"/>
    <col min="7439" max="7439" width="8.5546875" style="42"/>
    <col min="7440" max="7440" width="12" style="42" customWidth="1"/>
    <col min="7441" max="7441" width="11.44140625" style="42" customWidth="1"/>
    <col min="7442" max="7443" width="12" style="42" customWidth="1"/>
    <col min="7444" max="7679" width="8.5546875" style="42"/>
    <col min="7680" max="7680" width="20" style="42" customWidth="1"/>
    <col min="7681" max="7681" width="18.33203125" style="42" customWidth="1"/>
    <col min="7682" max="7682" width="15.33203125" style="42" customWidth="1"/>
    <col min="7683" max="7683" width="17.6640625" style="42" customWidth="1"/>
    <col min="7684" max="7684" width="14.33203125" style="42" bestFit="1" customWidth="1"/>
    <col min="7685" max="7685" width="12.6640625" style="42" customWidth="1"/>
    <col min="7686" max="7686" width="18.33203125" style="42" customWidth="1"/>
    <col min="7687" max="7687" width="24.5546875" style="42" customWidth="1"/>
    <col min="7688" max="7688" width="11.6640625" style="42" customWidth="1"/>
    <col min="7689" max="7689" width="12.6640625" style="42" customWidth="1"/>
    <col min="7690" max="7690" width="17.6640625" style="42" customWidth="1"/>
    <col min="7691" max="7691" width="16.6640625" style="42" customWidth="1"/>
    <col min="7692" max="7692" width="29.6640625" style="42" customWidth="1"/>
    <col min="7693" max="7693" width="24.6640625" style="42" customWidth="1"/>
    <col min="7694" max="7694" width="19.44140625" style="42" customWidth="1"/>
    <col min="7695" max="7695" width="8.5546875" style="42"/>
    <col min="7696" max="7696" width="12" style="42" customWidth="1"/>
    <col min="7697" max="7697" width="11.44140625" style="42" customWidth="1"/>
    <col min="7698" max="7699" width="12" style="42" customWidth="1"/>
    <col min="7700" max="7935" width="8.5546875" style="42"/>
    <col min="7936" max="7936" width="20" style="42" customWidth="1"/>
    <col min="7937" max="7937" width="18.33203125" style="42" customWidth="1"/>
    <col min="7938" max="7938" width="15.33203125" style="42" customWidth="1"/>
    <col min="7939" max="7939" width="17.6640625" style="42" customWidth="1"/>
    <col min="7940" max="7940" width="14.33203125" style="42" bestFit="1" customWidth="1"/>
    <col min="7941" max="7941" width="12.6640625" style="42" customWidth="1"/>
    <col min="7942" max="7942" width="18.33203125" style="42" customWidth="1"/>
    <col min="7943" max="7943" width="24.5546875" style="42" customWidth="1"/>
    <col min="7944" max="7944" width="11.6640625" style="42" customWidth="1"/>
    <col min="7945" max="7945" width="12.6640625" style="42" customWidth="1"/>
    <col min="7946" max="7946" width="17.6640625" style="42" customWidth="1"/>
    <col min="7947" max="7947" width="16.6640625" style="42" customWidth="1"/>
    <col min="7948" max="7948" width="29.6640625" style="42" customWidth="1"/>
    <col min="7949" max="7949" width="24.6640625" style="42" customWidth="1"/>
    <col min="7950" max="7950" width="19.44140625" style="42" customWidth="1"/>
    <col min="7951" max="7951" width="8.5546875" style="42"/>
    <col min="7952" max="7952" width="12" style="42" customWidth="1"/>
    <col min="7953" max="7953" width="11.44140625" style="42" customWidth="1"/>
    <col min="7954" max="7955" width="12" style="42" customWidth="1"/>
    <col min="7956" max="8191" width="8.5546875" style="42"/>
    <col min="8192" max="8192" width="20" style="42" customWidth="1"/>
    <col min="8193" max="8193" width="18.33203125" style="42" customWidth="1"/>
    <col min="8194" max="8194" width="15.33203125" style="42" customWidth="1"/>
    <col min="8195" max="8195" width="17.6640625" style="42" customWidth="1"/>
    <col min="8196" max="8196" width="14.33203125" style="42" bestFit="1" customWidth="1"/>
    <col min="8197" max="8197" width="12.6640625" style="42" customWidth="1"/>
    <col min="8198" max="8198" width="18.33203125" style="42" customWidth="1"/>
    <col min="8199" max="8199" width="24.5546875" style="42" customWidth="1"/>
    <col min="8200" max="8200" width="11.6640625" style="42" customWidth="1"/>
    <col min="8201" max="8201" width="12.6640625" style="42" customWidth="1"/>
    <col min="8202" max="8202" width="17.6640625" style="42" customWidth="1"/>
    <col min="8203" max="8203" width="16.6640625" style="42" customWidth="1"/>
    <col min="8204" max="8204" width="29.6640625" style="42" customWidth="1"/>
    <col min="8205" max="8205" width="24.6640625" style="42" customWidth="1"/>
    <col min="8206" max="8206" width="19.44140625" style="42" customWidth="1"/>
    <col min="8207" max="8207" width="8.5546875" style="42"/>
    <col min="8208" max="8208" width="12" style="42" customWidth="1"/>
    <col min="8209" max="8209" width="11.44140625" style="42" customWidth="1"/>
    <col min="8210" max="8211" width="12" style="42" customWidth="1"/>
    <col min="8212" max="8447" width="8.5546875" style="42"/>
    <col min="8448" max="8448" width="20" style="42" customWidth="1"/>
    <col min="8449" max="8449" width="18.33203125" style="42" customWidth="1"/>
    <col min="8450" max="8450" width="15.33203125" style="42" customWidth="1"/>
    <col min="8451" max="8451" width="17.6640625" style="42" customWidth="1"/>
    <col min="8452" max="8452" width="14.33203125" style="42" bestFit="1" customWidth="1"/>
    <col min="8453" max="8453" width="12.6640625" style="42" customWidth="1"/>
    <col min="8454" max="8454" width="18.33203125" style="42" customWidth="1"/>
    <col min="8455" max="8455" width="24.5546875" style="42" customWidth="1"/>
    <col min="8456" max="8456" width="11.6640625" style="42" customWidth="1"/>
    <col min="8457" max="8457" width="12.6640625" style="42" customWidth="1"/>
    <col min="8458" max="8458" width="17.6640625" style="42" customWidth="1"/>
    <col min="8459" max="8459" width="16.6640625" style="42" customWidth="1"/>
    <col min="8460" max="8460" width="29.6640625" style="42" customWidth="1"/>
    <col min="8461" max="8461" width="24.6640625" style="42" customWidth="1"/>
    <col min="8462" max="8462" width="19.44140625" style="42" customWidth="1"/>
    <col min="8463" max="8463" width="8.5546875" style="42"/>
    <col min="8464" max="8464" width="12" style="42" customWidth="1"/>
    <col min="8465" max="8465" width="11.44140625" style="42" customWidth="1"/>
    <col min="8466" max="8467" width="12" style="42" customWidth="1"/>
    <col min="8468" max="8703" width="8.5546875" style="42"/>
    <col min="8704" max="8704" width="20" style="42" customWidth="1"/>
    <col min="8705" max="8705" width="18.33203125" style="42" customWidth="1"/>
    <col min="8706" max="8706" width="15.33203125" style="42" customWidth="1"/>
    <col min="8707" max="8707" width="17.6640625" style="42" customWidth="1"/>
    <col min="8708" max="8708" width="14.33203125" style="42" bestFit="1" customWidth="1"/>
    <col min="8709" max="8709" width="12.6640625" style="42" customWidth="1"/>
    <col min="8710" max="8710" width="18.33203125" style="42" customWidth="1"/>
    <col min="8711" max="8711" width="24.5546875" style="42" customWidth="1"/>
    <col min="8712" max="8712" width="11.6640625" style="42" customWidth="1"/>
    <col min="8713" max="8713" width="12.6640625" style="42" customWidth="1"/>
    <col min="8714" max="8714" width="17.6640625" style="42" customWidth="1"/>
    <col min="8715" max="8715" width="16.6640625" style="42" customWidth="1"/>
    <col min="8716" max="8716" width="29.6640625" style="42" customWidth="1"/>
    <col min="8717" max="8717" width="24.6640625" style="42" customWidth="1"/>
    <col min="8718" max="8718" width="19.44140625" style="42" customWidth="1"/>
    <col min="8719" max="8719" width="8.5546875" style="42"/>
    <col min="8720" max="8720" width="12" style="42" customWidth="1"/>
    <col min="8721" max="8721" width="11.44140625" style="42" customWidth="1"/>
    <col min="8722" max="8723" width="12" style="42" customWidth="1"/>
    <col min="8724" max="8959" width="8.5546875" style="42"/>
    <col min="8960" max="8960" width="20" style="42" customWidth="1"/>
    <col min="8961" max="8961" width="18.33203125" style="42" customWidth="1"/>
    <col min="8962" max="8962" width="15.33203125" style="42" customWidth="1"/>
    <col min="8963" max="8963" width="17.6640625" style="42" customWidth="1"/>
    <col min="8964" max="8964" width="14.33203125" style="42" bestFit="1" customWidth="1"/>
    <col min="8965" max="8965" width="12.6640625" style="42" customWidth="1"/>
    <col min="8966" max="8966" width="18.33203125" style="42" customWidth="1"/>
    <col min="8967" max="8967" width="24.5546875" style="42" customWidth="1"/>
    <col min="8968" max="8968" width="11.6640625" style="42" customWidth="1"/>
    <col min="8969" max="8969" width="12.6640625" style="42" customWidth="1"/>
    <col min="8970" max="8970" width="17.6640625" style="42" customWidth="1"/>
    <col min="8971" max="8971" width="16.6640625" style="42" customWidth="1"/>
    <col min="8972" max="8972" width="29.6640625" style="42" customWidth="1"/>
    <col min="8973" max="8973" width="24.6640625" style="42" customWidth="1"/>
    <col min="8974" max="8974" width="19.44140625" style="42" customWidth="1"/>
    <col min="8975" max="8975" width="8.5546875" style="42"/>
    <col min="8976" max="8976" width="12" style="42" customWidth="1"/>
    <col min="8977" max="8977" width="11.44140625" style="42" customWidth="1"/>
    <col min="8978" max="8979" width="12" style="42" customWidth="1"/>
    <col min="8980" max="9215" width="8.5546875" style="42"/>
    <col min="9216" max="9216" width="20" style="42" customWidth="1"/>
    <col min="9217" max="9217" width="18.33203125" style="42" customWidth="1"/>
    <col min="9218" max="9218" width="15.33203125" style="42" customWidth="1"/>
    <col min="9219" max="9219" width="17.6640625" style="42" customWidth="1"/>
    <col min="9220" max="9220" width="14.33203125" style="42" bestFit="1" customWidth="1"/>
    <col min="9221" max="9221" width="12.6640625" style="42" customWidth="1"/>
    <col min="9222" max="9222" width="18.33203125" style="42" customWidth="1"/>
    <col min="9223" max="9223" width="24.5546875" style="42" customWidth="1"/>
    <col min="9224" max="9224" width="11.6640625" style="42" customWidth="1"/>
    <col min="9225" max="9225" width="12.6640625" style="42" customWidth="1"/>
    <col min="9226" max="9226" width="17.6640625" style="42" customWidth="1"/>
    <col min="9227" max="9227" width="16.6640625" style="42" customWidth="1"/>
    <col min="9228" max="9228" width="29.6640625" style="42" customWidth="1"/>
    <col min="9229" max="9229" width="24.6640625" style="42" customWidth="1"/>
    <col min="9230" max="9230" width="19.44140625" style="42" customWidth="1"/>
    <col min="9231" max="9231" width="8.5546875" style="42"/>
    <col min="9232" max="9232" width="12" style="42" customWidth="1"/>
    <col min="9233" max="9233" width="11.44140625" style="42" customWidth="1"/>
    <col min="9234" max="9235" width="12" style="42" customWidth="1"/>
    <col min="9236" max="9471" width="8.5546875" style="42"/>
    <col min="9472" max="9472" width="20" style="42" customWidth="1"/>
    <col min="9473" max="9473" width="18.33203125" style="42" customWidth="1"/>
    <col min="9474" max="9474" width="15.33203125" style="42" customWidth="1"/>
    <col min="9475" max="9475" width="17.6640625" style="42" customWidth="1"/>
    <col min="9476" max="9476" width="14.33203125" style="42" bestFit="1" customWidth="1"/>
    <col min="9477" max="9477" width="12.6640625" style="42" customWidth="1"/>
    <col min="9478" max="9478" width="18.33203125" style="42" customWidth="1"/>
    <col min="9479" max="9479" width="24.5546875" style="42" customWidth="1"/>
    <col min="9480" max="9480" width="11.6640625" style="42" customWidth="1"/>
    <col min="9481" max="9481" width="12.6640625" style="42" customWidth="1"/>
    <col min="9482" max="9482" width="17.6640625" style="42" customWidth="1"/>
    <col min="9483" max="9483" width="16.6640625" style="42" customWidth="1"/>
    <col min="9484" max="9484" width="29.6640625" style="42" customWidth="1"/>
    <col min="9485" max="9485" width="24.6640625" style="42" customWidth="1"/>
    <col min="9486" max="9486" width="19.44140625" style="42" customWidth="1"/>
    <col min="9487" max="9487" width="8.5546875" style="42"/>
    <col min="9488" max="9488" width="12" style="42" customWidth="1"/>
    <col min="9489" max="9489" width="11.44140625" style="42" customWidth="1"/>
    <col min="9490" max="9491" width="12" style="42" customWidth="1"/>
    <col min="9492" max="9727" width="8.5546875" style="42"/>
    <col min="9728" max="9728" width="20" style="42" customWidth="1"/>
    <col min="9729" max="9729" width="18.33203125" style="42" customWidth="1"/>
    <col min="9730" max="9730" width="15.33203125" style="42" customWidth="1"/>
    <col min="9731" max="9731" width="17.6640625" style="42" customWidth="1"/>
    <col min="9732" max="9732" width="14.33203125" style="42" bestFit="1" customWidth="1"/>
    <col min="9733" max="9733" width="12.6640625" style="42" customWidth="1"/>
    <col min="9734" max="9734" width="18.33203125" style="42" customWidth="1"/>
    <col min="9735" max="9735" width="24.5546875" style="42" customWidth="1"/>
    <col min="9736" max="9736" width="11.6640625" style="42" customWidth="1"/>
    <col min="9737" max="9737" width="12.6640625" style="42" customWidth="1"/>
    <col min="9738" max="9738" width="17.6640625" style="42" customWidth="1"/>
    <col min="9739" max="9739" width="16.6640625" style="42" customWidth="1"/>
    <col min="9740" max="9740" width="29.6640625" style="42" customWidth="1"/>
    <col min="9741" max="9741" width="24.6640625" style="42" customWidth="1"/>
    <col min="9742" max="9742" width="19.44140625" style="42" customWidth="1"/>
    <col min="9743" max="9743" width="8.5546875" style="42"/>
    <col min="9744" max="9744" width="12" style="42" customWidth="1"/>
    <col min="9745" max="9745" width="11.44140625" style="42" customWidth="1"/>
    <col min="9746" max="9747" width="12" style="42" customWidth="1"/>
    <col min="9748" max="9983" width="8.5546875" style="42"/>
    <col min="9984" max="9984" width="20" style="42" customWidth="1"/>
    <col min="9985" max="9985" width="18.33203125" style="42" customWidth="1"/>
    <col min="9986" max="9986" width="15.33203125" style="42" customWidth="1"/>
    <col min="9987" max="9987" width="17.6640625" style="42" customWidth="1"/>
    <col min="9988" max="9988" width="14.33203125" style="42" bestFit="1" customWidth="1"/>
    <col min="9989" max="9989" width="12.6640625" style="42" customWidth="1"/>
    <col min="9990" max="9990" width="18.33203125" style="42" customWidth="1"/>
    <col min="9991" max="9991" width="24.5546875" style="42" customWidth="1"/>
    <col min="9992" max="9992" width="11.6640625" style="42" customWidth="1"/>
    <col min="9993" max="9993" width="12.6640625" style="42" customWidth="1"/>
    <col min="9994" max="9994" width="17.6640625" style="42" customWidth="1"/>
    <col min="9995" max="9995" width="16.6640625" style="42" customWidth="1"/>
    <col min="9996" max="9996" width="29.6640625" style="42" customWidth="1"/>
    <col min="9997" max="9997" width="24.6640625" style="42" customWidth="1"/>
    <col min="9998" max="9998" width="19.44140625" style="42" customWidth="1"/>
    <col min="9999" max="9999" width="8.5546875" style="42"/>
    <col min="10000" max="10000" width="12" style="42" customWidth="1"/>
    <col min="10001" max="10001" width="11.44140625" style="42" customWidth="1"/>
    <col min="10002" max="10003" width="12" style="42" customWidth="1"/>
    <col min="10004" max="10239" width="8.5546875" style="42"/>
    <col min="10240" max="10240" width="20" style="42" customWidth="1"/>
    <col min="10241" max="10241" width="18.33203125" style="42" customWidth="1"/>
    <col min="10242" max="10242" width="15.33203125" style="42" customWidth="1"/>
    <col min="10243" max="10243" width="17.6640625" style="42" customWidth="1"/>
    <col min="10244" max="10244" width="14.33203125" style="42" bestFit="1" customWidth="1"/>
    <col min="10245" max="10245" width="12.6640625" style="42" customWidth="1"/>
    <col min="10246" max="10246" width="18.33203125" style="42" customWidth="1"/>
    <col min="10247" max="10247" width="24.5546875" style="42" customWidth="1"/>
    <col min="10248" max="10248" width="11.6640625" style="42" customWidth="1"/>
    <col min="10249" max="10249" width="12.6640625" style="42" customWidth="1"/>
    <col min="10250" max="10250" width="17.6640625" style="42" customWidth="1"/>
    <col min="10251" max="10251" width="16.6640625" style="42" customWidth="1"/>
    <col min="10252" max="10252" width="29.6640625" style="42" customWidth="1"/>
    <col min="10253" max="10253" width="24.6640625" style="42" customWidth="1"/>
    <col min="10254" max="10254" width="19.44140625" style="42" customWidth="1"/>
    <col min="10255" max="10255" width="8.5546875" style="42"/>
    <col min="10256" max="10256" width="12" style="42" customWidth="1"/>
    <col min="10257" max="10257" width="11.44140625" style="42" customWidth="1"/>
    <col min="10258" max="10259" width="12" style="42" customWidth="1"/>
    <col min="10260" max="10495" width="8.5546875" style="42"/>
    <col min="10496" max="10496" width="20" style="42" customWidth="1"/>
    <col min="10497" max="10497" width="18.33203125" style="42" customWidth="1"/>
    <col min="10498" max="10498" width="15.33203125" style="42" customWidth="1"/>
    <col min="10499" max="10499" width="17.6640625" style="42" customWidth="1"/>
    <col min="10500" max="10500" width="14.33203125" style="42" bestFit="1" customWidth="1"/>
    <col min="10501" max="10501" width="12.6640625" style="42" customWidth="1"/>
    <col min="10502" max="10502" width="18.33203125" style="42" customWidth="1"/>
    <col min="10503" max="10503" width="24.5546875" style="42" customWidth="1"/>
    <col min="10504" max="10504" width="11.6640625" style="42" customWidth="1"/>
    <col min="10505" max="10505" width="12.6640625" style="42" customWidth="1"/>
    <col min="10506" max="10506" width="17.6640625" style="42" customWidth="1"/>
    <col min="10507" max="10507" width="16.6640625" style="42" customWidth="1"/>
    <col min="10508" max="10508" width="29.6640625" style="42" customWidth="1"/>
    <col min="10509" max="10509" width="24.6640625" style="42" customWidth="1"/>
    <col min="10510" max="10510" width="19.44140625" style="42" customWidth="1"/>
    <col min="10511" max="10511" width="8.5546875" style="42"/>
    <col min="10512" max="10512" width="12" style="42" customWidth="1"/>
    <col min="10513" max="10513" width="11.44140625" style="42" customWidth="1"/>
    <col min="10514" max="10515" width="12" style="42" customWidth="1"/>
    <col min="10516" max="10751" width="8.5546875" style="42"/>
    <col min="10752" max="10752" width="20" style="42" customWidth="1"/>
    <col min="10753" max="10753" width="18.33203125" style="42" customWidth="1"/>
    <col min="10754" max="10754" width="15.33203125" style="42" customWidth="1"/>
    <col min="10755" max="10755" width="17.6640625" style="42" customWidth="1"/>
    <col min="10756" max="10756" width="14.33203125" style="42" bestFit="1" customWidth="1"/>
    <col min="10757" max="10757" width="12.6640625" style="42" customWidth="1"/>
    <col min="10758" max="10758" width="18.33203125" style="42" customWidth="1"/>
    <col min="10759" max="10759" width="24.5546875" style="42" customWidth="1"/>
    <col min="10760" max="10760" width="11.6640625" style="42" customWidth="1"/>
    <col min="10761" max="10761" width="12.6640625" style="42" customWidth="1"/>
    <col min="10762" max="10762" width="17.6640625" style="42" customWidth="1"/>
    <col min="10763" max="10763" width="16.6640625" style="42" customWidth="1"/>
    <col min="10764" max="10764" width="29.6640625" style="42" customWidth="1"/>
    <col min="10765" max="10765" width="24.6640625" style="42" customWidth="1"/>
    <col min="10766" max="10766" width="19.44140625" style="42" customWidth="1"/>
    <col min="10767" max="10767" width="8.5546875" style="42"/>
    <col min="10768" max="10768" width="12" style="42" customWidth="1"/>
    <col min="10769" max="10769" width="11.44140625" style="42" customWidth="1"/>
    <col min="10770" max="10771" width="12" style="42" customWidth="1"/>
    <col min="10772" max="11007" width="8.5546875" style="42"/>
    <col min="11008" max="11008" width="20" style="42" customWidth="1"/>
    <col min="11009" max="11009" width="18.33203125" style="42" customWidth="1"/>
    <col min="11010" max="11010" width="15.33203125" style="42" customWidth="1"/>
    <col min="11011" max="11011" width="17.6640625" style="42" customWidth="1"/>
    <col min="11012" max="11012" width="14.33203125" style="42" bestFit="1" customWidth="1"/>
    <col min="11013" max="11013" width="12.6640625" style="42" customWidth="1"/>
    <col min="11014" max="11014" width="18.33203125" style="42" customWidth="1"/>
    <col min="11015" max="11015" width="24.5546875" style="42" customWidth="1"/>
    <col min="11016" max="11016" width="11.6640625" style="42" customWidth="1"/>
    <col min="11017" max="11017" width="12.6640625" style="42" customWidth="1"/>
    <col min="11018" max="11018" width="17.6640625" style="42" customWidth="1"/>
    <col min="11019" max="11019" width="16.6640625" style="42" customWidth="1"/>
    <col min="11020" max="11020" width="29.6640625" style="42" customWidth="1"/>
    <col min="11021" max="11021" width="24.6640625" style="42" customWidth="1"/>
    <col min="11022" max="11022" width="19.44140625" style="42" customWidth="1"/>
    <col min="11023" max="11023" width="8.5546875" style="42"/>
    <col min="11024" max="11024" width="12" style="42" customWidth="1"/>
    <col min="11025" max="11025" width="11.44140625" style="42" customWidth="1"/>
    <col min="11026" max="11027" width="12" style="42" customWidth="1"/>
    <col min="11028" max="11263" width="8.5546875" style="42"/>
    <col min="11264" max="11264" width="20" style="42" customWidth="1"/>
    <col min="11265" max="11265" width="18.33203125" style="42" customWidth="1"/>
    <col min="11266" max="11266" width="15.33203125" style="42" customWidth="1"/>
    <col min="11267" max="11267" width="17.6640625" style="42" customWidth="1"/>
    <col min="11268" max="11268" width="14.33203125" style="42" bestFit="1" customWidth="1"/>
    <col min="11269" max="11269" width="12.6640625" style="42" customWidth="1"/>
    <col min="11270" max="11270" width="18.33203125" style="42" customWidth="1"/>
    <col min="11271" max="11271" width="24.5546875" style="42" customWidth="1"/>
    <col min="11272" max="11272" width="11.6640625" style="42" customWidth="1"/>
    <col min="11273" max="11273" width="12.6640625" style="42" customWidth="1"/>
    <col min="11274" max="11274" width="17.6640625" style="42" customWidth="1"/>
    <col min="11275" max="11275" width="16.6640625" style="42" customWidth="1"/>
    <col min="11276" max="11276" width="29.6640625" style="42" customWidth="1"/>
    <col min="11277" max="11277" width="24.6640625" style="42" customWidth="1"/>
    <col min="11278" max="11278" width="19.44140625" style="42" customWidth="1"/>
    <col min="11279" max="11279" width="8.5546875" style="42"/>
    <col min="11280" max="11280" width="12" style="42" customWidth="1"/>
    <col min="11281" max="11281" width="11.44140625" style="42" customWidth="1"/>
    <col min="11282" max="11283" width="12" style="42" customWidth="1"/>
    <col min="11284" max="11519" width="8.5546875" style="42"/>
    <col min="11520" max="11520" width="20" style="42" customWidth="1"/>
    <col min="11521" max="11521" width="18.33203125" style="42" customWidth="1"/>
    <col min="11522" max="11522" width="15.33203125" style="42" customWidth="1"/>
    <col min="11523" max="11523" width="17.6640625" style="42" customWidth="1"/>
    <col min="11524" max="11524" width="14.33203125" style="42" bestFit="1" customWidth="1"/>
    <col min="11525" max="11525" width="12.6640625" style="42" customWidth="1"/>
    <col min="11526" max="11526" width="18.33203125" style="42" customWidth="1"/>
    <col min="11527" max="11527" width="24.5546875" style="42" customWidth="1"/>
    <col min="11528" max="11528" width="11.6640625" style="42" customWidth="1"/>
    <col min="11529" max="11529" width="12.6640625" style="42" customWidth="1"/>
    <col min="11530" max="11530" width="17.6640625" style="42" customWidth="1"/>
    <col min="11531" max="11531" width="16.6640625" style="42" customWidth="1"/>
    <col min="11532" max="11532" width="29.6640625" style="42" customWidth="1"/>
    <col min="11533" max="11533" width="24.6640625" style="42" customWidth="1"/>
    <col min="11534" max="11534" width="19.44140625" style="42" customWidth="1"/>
    <col min="11535" max="11535" width="8.5546875" style="42"/>
    <col min="11536" max="11536" width="12" style="42" customWidth="1"/>
    <col min="11537" max="11537" width="11.44140625" style="42" customWidth="1"/>
    <col min="11538" max="11539" width="12" style="42" customWidth="1"/>
    <col min="11540" max="11775" width="8.5546875" style="42"/>
    <col min="11776" max="11776" width="20" style="42" customWidth="1"/>
    <col min="11777" max="11777" width="18.33203125" style="42" customWidth="1"/>
    <col min="11778" max="11778" width="15.33203125" style="42" customWidth="1"/>
    <col min="11779" max="11779" width="17.6640625" style="42" customWidth="1"/>
    <col min="11780" max="11780" width="14.33203125" style="42" bestFit="1" customWidth="1"/>
    <col min="11781" max="11781" width="12.6640625" style="42" customWidth="1"/>
    <col min="11782" max="11782" width="18.33203125" style="42" customWidth="1"/>
    <col min="11783" max="11783" width="24.5546875" style="42" customWidth="1"/>
    <col min="11784" max="11784" width="11.6640625" style="42" customWidth="1"/>
    <col min="11785" max="11785" width="12.6640625" style="42" customWidth="1"/>
    <col min="11786" max="11786" width="17.6640625" style="42" customWidth="1"/>
    <col min="11787" max="11787" width="16.6640625" style="42" customWidth="1"/>
    <col min="11788" max="11788" width="29.6640625" style="42" customWidth="1"/>
    <col min="11789" max="11789" width="24.6640625" style="42" customWidth="1"/>
    <col min="11790" max="11790" width="19.44140625" style="42" customWidth="1"/>
    <col min="11791" max="11791" width="8.5546875" style="42"/>
    <col min="11792" max="11792" width="12" style="42" customWidth="1"/>
    <col min="11793" max="11793" width="11.44140625" style="42" customWidth="1"/>
    <col min="11794" max="11795" width="12" style="42" customWidth="1"/>
    <col min="11796" max="12031" width="8.5546875" style="42"/>
    <col min="12032" max="12032" width="20" style="42" customWidth="1"/>
    <col min="12033" max="12033" width="18.33203125" style="42" customWidth="1"/>
    <col min="12034" max="12034" width="15.33203125" style="42" customWidth="1"/>
    <col min="12035" max="12035" width="17.6640625" style="42" customWidth="1"/>
    <col min="12036" max="12036" width="14.33203125" style="42" bestFit="1" customWidth="1"/>
    <col min="12037" max="12037" width="12.6640625" style="42" customWidth="1"/>
    <col min="12038" max="12038" width="18.33203125" style="42" customWidth="1"/>
    <col min="12039" max="12039" width="24.5546875" style="42" customWidth="1"/>
    <col min="12040" max="12040" width="11.6640625" style="42" customWidth="1"/>
    <col min="12041" max="12041" width="12.6640625" style="42" customWidth="1"/>
    <col min="12042" max="12042" width="17.6640625" style="42" customWidth="1"/>
    <col min="12043" max="12043" width="16.6640625" style="42" customWidth="1"/>
    <col min="12044" max="12044" width="29.6640625" style="42" customWidth="1"/>
    <col min="12045" max="12045" width="24.6640625" style="42" customWidth="1"/>
    <col min="12046" max="12046" width="19.44140625" style="42" customWidth="1"/>
    <col min="12047" max="12047" width="8.5546875" style="42"/>
    <col min="12048" max="12048" width="12" style="42" customWidth="1"/>
    <col min="12049" max="12049" width="11.44140625" style="42" customWidth="1"/>
    <col min="12050" max="12051" width="12" style="42" customWidth="1"/>
    <col min="12052" max="12287" width="8.5546875" style="42"/>
    <col min="12288" max="12288" width="20" style="42" customWidth="1"/>
    <col min="12289" max="12289" width="18.33203125" style="42" customWidth="1"/>
    <col min="12290" max="12290" width="15.33203125" style="42" customWidth="1"/>
    <col min="12291" max="12291" width="17.6640625" style="42" customWidth="1"/>
    <col min="12292" max="12292" width="14.33203125" style="42" bestFit="1" customWidth="1"/>
    <col min="12293" max="12293" width="12.6640625" style="42" customWidth="1"/>
    <col min="12294" max="12294" width="18.33203125" style="42" customWidth="1"/>
    <col min="12295" max="12295" width="24.5546875" style="42" customWidth="1"/>
    <col min="12296" max="12296" width="11.6640625" style="42" customWidth="1"/>
    <col min="12297" max="12297" width="12.6640625" style="42" customWidth="1"/>
    <col min="12298" max="12298" width="17.6640625" style="42" customWidth="1"/>
    <col min="12299" max="12299" width="16.6640625" style="42" customWidth="1"/>
    <col min="12300" max="12300" width="29.6640625" style="42" customWidth="1"/>
    <col min="12301" max="12301" width="24.6640625" style="42" customWidth="1"/>
    <col min="12302" max="12302" width="19.44140625" style="42" customWidth="1"/>
    <col min="12303" max="12303" width="8.5546875" style="42"/>
    <col min="12304" max="12304" width="12" style="42" customWidth="1"/>
    <col min="12305" max="12305" width="11.44140625" style="42" customWidth="1"/>
    <col min="12306" max="12307" width="12" style="42" customWidth="1"/>
    <col min="12308" max="12543" width="8.5546875" style="42"/>
    <col min="12544" max="12544" width="20" style="42" customWidth="1"/>
    <col min="12545" max="12545" width="18.33203125" style="42" customWidth="1"/>
    <col min="12546" max="12546" width="15.33203125" style="42" customWidth="1"/>
    <col min="12547" max="12547" width="17.6640625" style="42" customWidth="1"/>
    <col min="12548" max="12548" width="14.33203125" style="42" bestFit="1" customWidth="1"/>
    <col min="12549" max="12549" width="12.6640625" style="42" customWidth="1"/>
    <col min="12550" max="12550" width="18.33203125" style="42" customWidth="1"/>
    <col min="12551" max="12551" width="24.5546875" style="42" customWidth="1"/>
    <col min="12552" max="12552" width="11.6640625" style="42" customWidth="1"/>
    <col min="12553" max="12553" width="12.6640625" style="42" customWidth="1"/>
    <col min="12554" max="12554" width="17.6640625" style="42" customWidth="1"/>
    <col min="12555" max="12555" width="16.6640625" style="42" customWidth="1"/>
    <col min="12556" max="12556" width="29.6640625" style="42" customWidth="1"/>
    <col min="12557" max="12557" width="24.6640625" style="42" customWidth="1"/>
    <col min="12558" max="12558" width="19.44140625" style="42" customWidth="1"/>
    <col min="12559" max="12559" width="8.5546875" style="42"/>
    <col min="12560" max="12560" width="12" style="42" customWidth="1"/>
    <col min="12561" max="12561" width="11.44140625" style="42" customWidth="1"/>
    <col min="12562" max="12563" width="12" style="42" customWidth="1"/>
    <col min="12564" max="12799" width="8.5546875" style="42"/>
    <col min="12800" max="12800" width="20" style="42" customWidth="1"/>
    <col min="12801" max="12801" width="18.33203125" style="42" customWidth="1"/>
    <col min="12802" max="12802" width="15.33203125" style="42" customWidth="1"/>
    <col min="12803" max="12803" width="17.6640625" style="42" customWidth="1"/>
    <col min="12804" max="12804" width="14.33203125" style="42" bestFit="1" customWidth="1"/>
    <col min="12805" max="12805" width="12.6640625" style="42" customWidth="1"/>
    <col min="12806" max="12806" width="18.33203125" style="42" customWidth="1"/>
    <col min="12807" max="12807" width="24.5546875" style="42" customWidth="1"/>
    <col min="12808" max="12808" width="11.6640625" style="42" customWidth="1"/>
    <col min="12809" max="12809" width="12.6640625" style="42" customWidth="1"/>
    <col min="12810" max="12810" width="17.6640625" style="42" customWidth="1"/>
    <col min="12811" max="12811" width="16.6640625" style="42" customWidth="1"/>
    <col min="12812" max="12812" width="29.6640625" style="42" customWidth="1"/>
    <col min="12813" max="12813" width="24.6640625" style="42" customWidth="1"/>
    <col min="12814" max="12814" width="19.44140625" style="42" customWidth="1"/>
    <col min="12815" max="12815" width="8.5546875" style="42"/>
    <col min="12816" max="12816" width="12" style="42" customWidth="1"/>
    <col min="12817" max="12817" width="11.44140625" style="42" customWidth="1"/>
    <col min="12818" max="12819" width="12" style="42" customWidth="1"/>
    <col min="12820" max="13055" width="8.5546875" style="42"/>
    <col min="13056" max="13056" width="20" style="42" customWidth="1"/>
    <col min="13057" max="13057" width="18.33203125" style="42" customWidth="1"/>
    <col min="13058" max="13058" width="15.33203125" style="42" customWidth="1"/>
    <col min="13059" max="13059" width="17.6640625" style="42" customWidth="1"/>
    <col min="13060" max="13060" width="14.33203125" style="42" bestFit="1" customWidth="1"/>
    <col min="13061" max="13061" width="12.6640625" style="42" customWidth="1"/>
    <col min="13062" max="13062" width="18.33203125" style="42" customWidth="1"/>
    <col min="13063" max="13063" width="24.5546875" style="42" customWidth="1"/>
    <col min="13064" max="13064" width="11.6640625" style="42" customWidth="1"/>
    <col min="13065" max="13065" width="12.6640625" style="42" customWidth="1"/>
    <col min="13066" max="13066" width="17.6640625" style="42" customWidth="1"/>
    <col min="13067" max="13067" width="16.6640625" style="42" customWidth="1"/>
    <col min="13068" max="13068" width="29.6640625" style="42" customWidth="1"/>
    <col min="13069" max="13069" width="24.6640625" style="42" customWidth="1"/>
    <col min="13070" max="13070" width="19.44140625" style="42" customWidth="1"/>
    <col min="13071" max="13071" width="8.5546875" style="42"/>
    <col min="13072" max="13072" width="12" style="42" customWidth="1"/>
    <col min="13073" max="13073" width="11.44140625" style="42" customWidth="1"/>
    <col min="13074" max="13075" width="12" style="42" customWidth="1"/>
    <col min="13076" max="13311" width="8.5546875" style="42"/>
    <col min="13312" max="13312" width="20" style="42" customWidth="1"/>
    <col min="13313" max="13313" width="18.33203125" style="42" customWidth="1"/>
    <col min="13314" max="13314" width="15.33203125" style="42" customWidth="1"/>
    <col min="13315" max="13315" width="17.6640625" style="42" customWidth="1"/>
    <col min="13316" max="13316" width="14.33203125" style="42" bestFit="1" customWidth="1"/>
    <col min="13317" max="13317" width="12.6640625" style="42" customWidth="1"/>
    <col min="13318" max="13318" width="18.33203125" style="42" customWidth="1"/>
    <col min="13319" max="13319" width="24.5546875" style="42" customWidth="1"/>
    <col min="13320" max="13320" width="11.6640625" style="42" customWidth="1"/>
    <col min="13321" max="13321" width="12.6640625" style="42" customWidth="1"/>
    <col min="13322" max="13322" width="17.6640625" style="42" customWidth="1"/>
    <col min="13323" max="13323" width="16.6640625" style="42" customWidth="1"/>
    <col min="13324" max="13324" width="29.6640625" style="42" customWidth="1"/>
    <col min="13325" max="13325" width="24.6640625" style="42" customWidth="1"/>
    <col min="13326" max="13326" width="19.44140625" style="42" customWidth="1"/>
    <col min="13327" max="13327" width="8.5546875" style="42"/>
    <col min="13328" max="13328" width="12" style="42" customWidth="1"/>
    <col min="13329" max="13329" width="11.44140625" style="42" customWidth="1"/>
    <col min="13330" max="13331" width="12" style="42" customWidth="1"/>
    <col min="13332" max="13567" width="8.5546875" style="42"/>
    <col min="13568" max="13568" width="20" style="42" customWidth="1"/>
    <col min="13569" max="13569" width="18.33203125" style="42" customWidth="1"/>
    <col min="13570" max="13570" width="15.33203125" style="42" customWidth="1"/>
    <col min="13571" max="13571" width="17.6640625" style="42" customWidth="1"/>
    <col min="13572" max="13572" width="14.33203125" style="42" bestFit="1" customWidth="1"/>
    <col min="13573" max="13573" width="12.6640625" style="42" customWidth="1"/>
    <col min="13574" max="13574" width="18.33203125" style="42" customWidth="1"/>
    <col min="13575" max="13575" width="24.5546875" style="42" customWidth="1"/>
    <col min="13576" max="13576" width="11.6640625" style="42" customWidth="1"/>
    <col min="13577" max="13577" width="12.6640625" style="42" customWidth="1"/>
    <col min="13578" max="13578" width="17.6640625" style="42" customWidth="1"/>
    <col min="13579" max="13579" width="16.6640625" style="42" customWidth="1"/>
    <col min="13580" max="13580" width="29.6640625" style="42" customWidth="1"/>
    <col min="13581" max="13581" width="24.6640625" style="42" customWidth="1"/>
    <col min="13582" max="13582" width="19.44140625" style="42" customWidth="1"/>
    <col min="13583" max="13583" width="8.5546875" style="42"/>
    <col min="13584" max="13584" width="12" style="42" customWidth="1"/>
    <col min="13585" max="13585" width="11.44140625" style="42" customWidth="1"/>
    <col min="13586" max="13587" width="12" style="42" customWidth="1"/>
    <col min="13588" max="13823" width="8.5546875" style="42"/>
    <col min="13824" max="13824" width="20" style="42" customWidth="1"/>
    <col min="13825" max="13825" width="18.33203125" style="42" customWidth="1"/>
    <col min="13826" max="13826" width="15.33203125" style="42" customWidth="1"/>
    <col min="13827" max="13827" width="17.6640625" style="42" customWidth="1"/>
    <col min="13828" max="13828" width="14.33203125" style="42" bestFit="1" customWidth="1"/>
    <col min="13829" max="13829" width="12.6640625" style="42" customWidth="1"/>
    <col min="13830" max="13830" width="18.33203125" style="42" customWidth="1"/>
    <col min="13831" max="13831" width="24.5546875" style="42" customWidth="1"/>
    <col min="13832" max="13832" width="11.6640625" style="42" customWidth="1"/>
    <col min="13833" max="13833" width="12.6640625" style="42" customWidth="1"/>
    <col min="13834" max="13834" width="17.6640625" style="42" customWidth="1"/>
    <col min="13835" max="13835" width="16.6640625" style="42" customWidth="1"/>
    <col min="13836" max="13836" width="29.6640625" style="42" customWidth="1"/>
    <col min="13837" max="13837" width="24.6640625" style="42" customWidth="1"/>
    <col min="13838" max="13838" width="19.44140625" style="42" customWidth="1"/>
    <col min="13839" max="13839" width="8.5546875" style="42"/>
    <col min="13840" max="13840" width="12" style="42" customWidth="1"/>
    <col min="13841" max="13841" width="11.44140625" style="42" customWidth="1"/>
    <col min="13842" max="13843" width="12" style="42" customWidth="1"/>
    <col min="13844" max="14079" width="8.5546875" style="42"/>
    <col min="14080" max="14080" width="20" style="42" customWidth="1"/>
    <col min="14081" max="14081" width="18.33203125" style="42" customWidth="1"/>
    <col min="14082" max="14082" width="15.33203125" style="42" customWidth="1"/>
    <col min="14083" max="14083" width="17.6640625" style="42" customWidth="1"/>
    <col min="14084" max="14084" width="14.33203125" style="42" bestFit="1" customWidth="1"/>
    <col min="14085" max="14085" width="12.6640625" style="42" customWidth="1"/>
    <col min="14086" max="14086" width="18.33203125" style="42" customWidth="1"/>
    <col min="14087" max="14087" width="24.5546875" style="42" customWidth="1"/>
    <col min="14088" max="14088" width="11.6640625" style="42" customWidth="1"/>
    <col min="14089" max="14089" width="12.6640625" style="42" customWidth="1"/>
    <col min="14090" max="14090" width="17.6640625" style="42" customWidth="1"/>
    <col min="14091" max="14091" width="16.6640625" style="42" customWidth="1"/>
    <col min="14092" max="14092" width="29.6640625" style="42" customWidth="1"/>
    <col min="14093" max="14093" width="24.6640625" style="42" customWidth="1"/>
    <col min="14094" max="14094" width="19.44140625" style="42" customWidth="1"/>
    <col min="14095" max="14095" width="8.5546875" style="42"/>
    <col min="14096" max="14096" width="12" style="42" customWidth="1"/>
    <col min="14097" max="14097" width="11.44140625" style="42" customWidth="1"/>
    <col min="14098" max="14099" width="12" style="42" customWidth="1"/>
    <col min="14100" max="14335" width="8.5546875" style="42"/>
    <col min="14336" max="14336" width="20" style="42" customWidth="1"/>
    <col min="14337" max="14337" width="18.33203125" style="42" customWidth="1"/>
    <col min="14338" max="14338" width="15.33203125" style="42" customWidth="1"/>
    <col min="14339" max="14339" width="17.6640625" style="42" customWidth="1"/>
    <col min="14340" max="14340" width="14.33203125" style="42" bestFit="1" customWidth="1"/>
    <col min="14341" max="14341" width="12.6640625" style="42" customWidth="1"/>
    <col min="14342" max="14342" width="18.33203125" style="42" customWidth="1"/>
    <col min="14343" max="14343" width="24.5546875" style="42" customWidth="1"/>
    <col min="14344" max="14344" width="11.6640625" style="42" customWidth="1"/>
    <col min="14345" max="14345" width="12.6640625" style="42" customWidth="1"/>
    <col min="14346" max="14346" width="17.6640625" style="42" customWidth="1"/>
    <col min="14347" max="14347" width="16.6640625" style="42" customWidth="1"/>
    <col min="14348" max="14348" width="29.6640625" style="42" customWidth="1"/>
    <col min="14349" max="14349" width="24.6640625" style="42" customWidth="1"/>
    <col min="14350" max="14350" width="19.44140625" style="42" customWidth="1"/>
    <col min="14351" max="14351" width="8.5546875" style="42"/>
    <col min="14352" max="14352" width="12" style="42" customWidth="1"/>
    <col min="14353" max="14353" width="11.44140625" style="42" customWidth="1"/>
    <col min="14354" max="14355" width="12" style="42" customWidth="1"/>
    <col min="14356" max="14591" width="8.5546875" style="42"/>
    <col min="14592" max="14592" width="20" style="42" customWidth="1"/>
    <col min="14593" max="14593" width="18.33203125" style="42" customWidth="1"/>
    <col min="14594" max="14594" width="15.33203125" style="42" customWidth="1"/>
    <col min="14595" max="14595" width="17.6640625" style="42" customWidth="1"/>
    <col min="14596" max="14596" width="14.33203125" style="42" bestFit="1" customWidth="1"/>
    <col min="14597" max="14597" width="12.6640625" style="42" customWidth="1"/>
    <col min="14598" max="14598" width="18.33203125" style="42" customWidth="1"/>
    <col min="14599" max="14599" width="24.5546875" style="42" customWidth="1"/>
    <col min="14600" max="14600" width="11.6640625" style="42" customWidth="1"/>
    <col min="14601" max="14601" width="12.6640625" style="42" customWidth="1"/>
    <col min="14602" max="14602" width="17.6640625" style="42" customWidth="1"/>
    <col min="14603" max="14603" width="16.6640625" style="42" customWidth="1"/>
    <col min="14604" max="14604" width="29.6640625" style="42" customWidth="1"/>
    <col min="14605" max="14605" width="24.6640625" style="42" customWidth="1"/>
    <col min="14606" max="14606" width="19.44140625" style="42" customWidth="1"/>
    <col min="14607" max="14607" width="8.5546875" style="42"/>
    <col min="14608" max="14608" width="12" style="42" customWidth="1"/>
    <col min="14609" max="14609" width="11.44140625" style="42" customWidth="1"/>
    <col min="14610" max="14611" width="12" style="42" customWidth="1"/>
    <col min="14612" max="14847" width="8.5546875" style="42"/>
    <col min="14848" max="14848" width="20" style="42" customWidth="1"/>
    <col min="14849" max="14849" width="18.33203125" style="42" customWidth="1"/>
    <col min="14850" max="14850" width="15.33203125" style="42" customWidth="1"/>
    <col min="14851" max="14851" width="17.6640625" style="42" customWidth="1"/>
    <col min="14852" max="14852" width="14.33203125" style="42" bestFit="1" customWidth="1"/>
    <col min="14853" max="14853" width="12.6640625" style="42" customWidth="1"/>
    <col min="14854" max="14854" width="18.33203125" style="42" customWidth="1"/>
    <col min="14855" max="14855" width="24.5546875" style="42" customWidth="1"/>
    <col min="14856" max="14856" width="11.6640625" style="42" customWidth="1"/>
    <col min="14857" max="14857" width="12.6640625" style="42" customWidth="1"/>
    <col min="14858" max="14858" width="17.6640625" style="42" customWidth="1"/>
    <col min="14859" max="14859" width="16.6640625" style="42" customWidth="1"/>
    <col min="14860" max="14860" width="29.6640625" style="42" customWidth="1"/>
    <col min="14861" max="14861" width="24.6640625" style="42" customWidth="1"/>
    <col min="14862" max="14862" width="19.44140625" style="42" customWidth="1"/>
    <col min="14863" max="14863" width="8.5546875" style="42"/>
    <col min="14864" max="14864" width="12" style="42" customWidth="1"/>
    <col min="14865" max="14865" width="11.44140625" style="42" customWidth="1"/>
    <col min="14866" max="14867" width="12" style="42" customWidth="1"/>
    <col min="14868" max="15103" width="8.5546875" style="42"/>
    <col min="15104" max="15104" width="20" style="42" customWidth="1"/>
    <col min="15105" max="15105" width="18.33203125" style="42" customWidth="1"/>
    <col min="15106" max="15106" width="15.33203125" style="42" customWidth="1"/>
    <col min="15107" max="15107" width="17.6640625" style="42" customWidth="1"/>
    <col min="15108" max="15108" width="14.33203125" style="42" bestFit="1" customWidth="1"/>
    <col min="15109" max="15109" width="12.6640625" style="42" customWidth="1"/>
    <col min="15110" max="15110" width="18.33203125" style="42" customWidth="1"/>
    <col min="15111" max="15111" width="24.5546875" style="42" customWidth="1"/>
    <col min="15112" max="15112" width="11.6640625" style="42" customWidth="1"/>
    <col min="15113" max="15113" width="12.6640625" style="42" customWidth="1"/>
    <col min="15114" max="15114" width="17.6640625" style="42" customWidth="1"/>
    <col min="15115" max="15115" width="16.6640625" style="42" customWidth="1"/>
    <col min="15116" max="15116" width="29.6640625" style="42" customWidth="1"/>
    <col min="15117" max="15117" width="24.6640625" style="42" customWidth="1"/>
    <col min="15118" max="15118" width="19.44140625" style="42" customWidth="1"/>
    <col min="15119" max="15119" width="8.5546875" style="42"/>
    <col min="15120" max="15120" width="12" style="42" customWidth="1"/>
    <col min="15121" max="15121" width="11.44140625" style="42" customWidth="1"/>
    <col min="15122" max="15123" width="12" style="42" customWidth="1"/>
    <col min="15124" max="15359" width="8.5546875" style="42"/>
    <col min="15360" max="15360" width="20" style="42" customWidth="1"/>
    <col min="15361" max="15361" width="18.33203125" style="42" customWidth="1"/>
    <col min="15362" max="15362" width="15.33203125" style="42" customWidth="1"/>
    <col min="15363" max="15363" width="17.6640625" style="42" customWidth="1"/>
    <col min="15364" max="15364" width="14.33203125" style="42" bestFit="1" customWidth="1"/>
    <col min="15365" max="15365" width="12.6640625" style="42" customWidth="1"/>
    <col min="15366" max="15366" width="18.33203125" style="42" customWidth="1"/>
    <col min="15367" max="15367" width="24.5546875" style="42" customWidth="1"/>
    <col min="15368" max="15368" width="11.6640625" style="42" customWidth="1"/>
    <col min="15369" max="15369" width="12.6640625" style="42" customWidth="1"/>
    <col min="15370" max="15370" width="17.6640625" style="42" customWidth="1"/>
    <col min="15371" max="15371" width="16.6640625" style="42" customWidth="1"/>
    <col min="15372" max="15372" width="29.6640625" style="42" customWidth="1"/>
    <col min="15373" max="15373" width="24.6640625" style="42" customWidth="1"/>
    <col min="15374" max="15374" width="19.44140625" style="42" customWidth="1"/>
    <col min="15375" max="15375" width="8.5546875" style="42"/>
    <col min="15376" max="15376" width="12" style="42" customWidth="1"/>
    <col min="15377" max="15377" width="11.44140625" style="42" customWidth="1"/>
    <col min="15378" max="15379" width="12" style="42" customWidth="1"/>
    <col min="15380" max="15615" width="8.5546875" style="42"/>
    <col min="15616" max="15616" width="20" style="42" customWidth="1"/>
    <col min="15617" max="15617" width="18.33203125" style="42" customWidth="1"/>
    <col min="15618" max="15618" width="15.33203125" style="42" customWidth="1"/>
    <col min="15619" max="15619" width="17.6640625" style="42" customWidth="1"/>
    <col min="15620" max="15620" width="14.33203125" style="42" bestFit="1" customWidth="1"/>
    <col min="15621" max="15621" width="12.6640625" style="42" customWidth="1"/>
    <col min="15622" max="15622" width="18.33203125" style="42" customWidth="1"/>
    <col min="15623" max="15623" width="24.5546875" style="42" customWidth="1"/>
    <col min="15624" max="15624" width="11.6640625" style="42" customWidth="1"/>
    <col min="15625" max="15625" width="12.6640625" style="42" customWidth="1"/>
    <col min="15626" max="15626" width="17.6640625" style="42" customWidth="1"/>
    <col min="15627" max="15627" width="16.6640625" style="42" customWidth="1"/>
    <col min="15628" max="15628" width="29.6640625" style="42" customWidth="1"/>
    <col min="15629" max="15629" width="24.6640625" style="42" customWidth="1"/>
    <col min="15630" max="15630" width="19.44140625" style="42" customWidth="1"/>
    <col min="15631" max="15631" width="8.5546875" style="42"/>
    <col min="15632" max="15632" width="12" style="42" customWidth="1"/>
    <col min="15633" max="15633" width="11.44140625" style="42" customWidth="1"/>
    <col min="15634" max="15635" width="12" style="42" customWidth="1"/>
    <col min="15636" max="15871" width="8.5546875" style="42"/>
    <col min="15872" max="15872" width="20" style="42" customWidth="1"/>
    <col min="15873" max="15873" width="18.33203125" style="42" customWidth="1"/>
    <col min="15874" max="15874" width="15.33203125" style="42" customWidth="1"/>
    <col min="15875" max="15875" width="17.6640625" style="42" customWidth="1"/>
    <col min="15876" max="15876" width="14.33203125" style="42" bestFit="1" customWidth="1"/>
    <col min="15877" max="15877" width="12.6640625" style="42" customWidth="1"/>
    <col min="15878" max="15878" width="18.33203125" style="42" customWidth="1"/>
    <col min="15879" max="15879" width="24.5546875" style="42" customWidth="1"/>
    <col min="15880" max="15880" width="11.6640625" style="42" customWidth="1"/>
    <col min="15881" max="15881" width="12.6640625" style="42" customWidth="1"/>
    <col min="15882" max="15882" width="17.6640625" style="42" customWidth="1"/>
    <col min="15883" max="15883" width="16.6640625" style="42" customWidth="1"/>
    <col min="15884" max="15884" width="29.6640625" style="42" customWidth="1"/>
    <col min="15885" max="15885" width="24.6640625" style="42" customWidth="1"/>
    <col min="15886" max="15886" width="19.44140625" style="42" customWidth="1"/>
    <col min="15887" max="15887" width="8.5546875" style="42"/>
    <col min="15888" max="15888" width="12" style="42" customWidth="1"/>
    <col min="15889" max="15889" width="11.44140625" style="42" customWidth="1"/>
    <col min="15890" max="15891" width="12" style="42" customWidth="1"/>
    <col min="15892" max="16127" width="8.5546875" style="42"/>
    <col min="16128" max="16128" width="20" style="42" customWidth="1"/>
    <col min="16129" max="16129" width="18.33203125" style="42" customWidth="1"/>
    <col min="16130" max="16130" width="15.33203125" style="42" customWidth="1"/>
    <col min="16131" max="16131" width="17.6640625" style="42" customWidth="1"/>
    <col min="16132" max="16132" width="14.33203125" style="42" bestFit="1" customWidth="1"/>
    <col min="16133" max="16133" width="12.6640625" style="42" customWidth="1"/>
    <col min="16134" max="16134" width="18.33203125" style="42" customWidth="1"/>
    <col min="16135" max="16135" width="24.5546875" style="42" customWidth="1"/>
    <col min="16136" max="16136" width="11.6640625" style="42" customWidth="1"/>
    <col min="16137" max="16137" width="12.6640625" style="42" customWidth="1"/>
    <col min="16138" max="16138" width="17.6640625" style="42" customWidth="1"/>
    <col min="16139" max="16139" width="16.6640625" style="42" customWidth="1"/>
    <col min="16140" max="16140" width="29.6640625" style="42" customWidth="1"/>
    <col min="16141" max="16141" width="24.6640625" style="42" customWidth="1"/>
    <col min="16142" max="16142" width="19.44140625" style="42" customWidth="1"/>
    <col min="16143" max="16143" width="8.5546875" style="42"/>
    <col min="16144" max="16144" width="12" style="42" customWidth="1"/>
    <col min="16145" max="16145" width="11.44140625" style="42" customWidth="1"/>
    <col min="16146" max="16147" width="12" style="42" customWidth="1"/>
    <col min="16148" max="16384" width="8.5546875" style="42"/>
  </cols>
  <sheetData>
    <row r="1" spans="1:14" ht="54.75" customHeight="1" x14ac:dyDescent="0.35">
      <c r="A1" s="566" t="s">
        <v>315</v>
      </c>
      <c r="B1" s="567"/>
      <c r="C1" s="567"/>
      <c r="D1" s="567"/>
      <c r="E1" s="567"/>
      <c r="F1" s="657"/>
      <c r="G1" s="647" t="s">
        <v>1</v>
      </c>
      <c r="H1" s="648"/>
      <c r="I1" s="648"/>
      <c r="J1" s="648"/>
      <c r="K1" s="399" t="s">
        <v>261</v>
      </c>
      <c r="L1" s="400" t="s">
        <v>262</v>
      </c>
      <c r="M1" s="392"/>
      <c r="N1" s="401"/>
    </row>
    <row r="2" spans="1:14" ht="27.75" customHeight="1" x14ac:dyDescent="0.35">
      <c r="A2" s="568" t="s">
        <v>316</v>
      </c>
      <c r="B2" s="658"/>
      <c r="C2" s="658"/>
      <c r="D2" s="658"/>
      <c r="E2" s="658"/>
      <c r="F2" s="659"/>
      <c r="G2" s="649" t="s">
        <v>298</v>
      </c>
      <c r="H2" s="650"/>
      <c r="I2" s="650"/>
      <c r="J2" s="650"/>
      <c r="K2" s="653">
        <f>+'Tab. 3.2  Cessati anno 2025'!K29</f>
        <v>87204.47</v>
      </c>
      <c r="L2" s="655">
        <f>+'Tab. 3.2  Cessati anno 2025'!K30</f>
        <v>10220763.380000001</v>
      </c>
      <c r="M2" s="402"/>
      <c r="N2" s="403"/>
    </row>
    <row r="3" spans="1:14" ht="27.75" customHeight="1" thickBot="1" x14ac:dyDescent="0.4">
      <c r="A3" s="570" t="s">
        <v>322</v>
      </c>
      <c r="B3" s="571"/>
      <c r="C3" s="571"/>
      <c r="D3" s="571"/>
      <c r="E3" s="571"/>
      <c r="F3" s="660"/>
      <c r="G3" s="651"/>
      <c r="H3" s="652"/>
      <c r="I3" s="652"/>
      <c r="J3" s="652"/>
      <c r="K3" s="654"/>
      <c r="L3" s="656"/>
      <c r="M3" s="43"/>
      <c r="N3" s="43"/>
    </row>
    <row r="4" spans="1:14" ht="16.5" customHeight="1" x14ac:dyDescent="0.35">
      <c r="A4" s="54"/>
      <c r="B4" s="54"/>
      <c r="C4" s="54"/>
      <c r="D4" s="54"/>
      <c r="E4" s="54"/>
      <c r="F4" s="54"/>
      <c r="G4" s="54"/>
      <c r="H4" s="54"/>
      <c r="I4" s="54"/>
      <c r="J4" s="55"/>
      <c r="K4" s="43"/>
      <c r="L4" s="43"/>
      <c r="M4" s="43"/>
      <c r="N4" s="43"/>
    </row>
    <row r="5" spans="1:14" ht="19.5" customHeight="1" x14ac:dyDescent="0.35">
      <c r="A5" s="521" t="s">
        <v>263</v>
      </c>
      <c r="B5" s="521"/>
      <c r="C5" s="521"/>
      <c r="D5" s="521"/>
      <c r="E5" s="521"/>
      <c r="F5" s="521"/>
      <c r="G5" s="521"/>
      <c r="H5" s="521"/>
      <c r="I5" s="521"/>
      <c r="J5" s="521"/>
      <c r="K5" s="521"/>
      <c r="L5" s="521"/>
      <c r="M5" s="521"/>
      <c r="N5" s="521"/>
    </row>
    <row r="6" spans="1:14" ht="143.1" customHeight="1" x14ac:dyDescent="0.35">
      <c r="A6" s="488" t="s">
        <v>5</v>
      </c>
      <c r="B6" s="57" t="s">
        <v>6</v>
      </c>
      <c r="C6" s="57" t="s">
        <v>24</v>
      </c>
      <c r="D6" s="57" t="s">
        <v>247</v>
      </c>
      <c r="E6" s="57" t="s">
        <v>199</v>
      </c>
      <c r="F6" s="57"/>
      <c r="G6" s="57" t="s">
        <v>25</v>
      </c>
      <c r="H6" s="57" t="s">
        <v>84</v>
      </c>
      <c r="I6" s="88" t="s">
        <v>26</v>
      </c>
      <c r="J6" s="404" t="s">
        <v>264</v>
      </c>
      <c r="K6" s="405" t="s">
        <v>265</v>
      </c>
      <c r="L6" s="440" t="s">
        <v>266</v>
      </c>
      <c r="M6" s="90" t="s">
        <v>108</v>
      </c>
      <c r="N6" s="441" t="s">
        <v>39</v>
      </c>
    </row>
    <row r="7" spans="1:14" ht="18" customHeight="1" x14ac:dyDescent="0.35">
      <c r="A7" s="489"/>
      <c r="B7" s="59" t="s">
        <v>7</v>
      </c>
      <c r="C7" s="60">
        <v>60102.87</v>
      </c>
      <c r="D7" s="376">
        <f>178.02*13</f>
        <v>2314.2600000000002</v>
      </c>
      <c r="E7" s="377">
        <f>46.23*13</f>
        <v>600.99</v>
      </c>
      <c r="F7" s="378"/>
      <c r="G7" s="63">
        <f>+C7+D7+E7</f>
        <v>63018.12</v>
      </c>
      <c r="H7" s="64">
        <f>G7*38.38%</f>
        <v>24186.354456000005</v>
      </c>
      <c r="I7" s="65">
        <f>+ROUND(+G7+H7,2)</f>
        <v>87204.47</v>
      </c>
      <c r="J7" s="410"/>
      <c r="K7" s="410"/>
      <c r="L7" s="410"/>
      <c r="M7" s="410">
        <f>+L7+J7+K7</f>
        <v>0</v>
      </c>
      <c r="N7" s="411">
        <f>+ROUND(+(L7+J7+K7)*I7,2)</f>
        <v>0</v>
      </c>
    </row>
    <row r="8" spans="1:14" ht="18" customHeight="1" x14ac:dyDescent="0.35">
      <c r="A8" s="489"/>
      <c r="B8" s="59" t="s">
        <v>8</v>
      </c>
      <c r="C8" s="60">
        <v>47015.77</v>
      </c>
      <c r="D8" s="376">
        <f>139.22*13</f>
        <v>1809.86</v>
      </c>
      <c r="E8" s="240">
        <f>36.17*13</f>
        <v>470.21000000000004</v>
      </c>
      <c r="F8" s="378"/>
      <c r="G8" s="63">
        <f>+C8+D8+E8</f>
        <v>49295.839999999997</v>
      </c>
      <c r="H8" s="64">
        <f>G8*38.38%</f>
        <v>18919.743392</v>
      </c>
      <c r="I8" s="65">
        <f>+ROUND(+G8+H8,2)</f>
        <v>68215.58</v>
      </c>
      <c r="J8" s="410">
        <v>11</v>
      </c>
      <c r="K8" s="410"/>
      <c r="L8" s="410"/>
      <c r="M8" s="410">
        <f>+L8+J8+K8</f>
        <v>11</v>
      </c>
      <c r="N8" s="411">
        <f>+ROUND(+(L8+J8+K8)*I8,2)</f>
        <v>750371.38</v>
      </c>
    </row>
    <row r="9" spans="1:14" ht="9.9" customHeight="1" x14ac:dyDescent="0.35">
      <c r="A9" s="69"/>
      <c r="B9" s="70"/>
      <c r="C9" s="106"/>
      <c r="D9" s="106"/>
      <c r="E9" s="106"/>
      <c r="F9" s="106"/>
      <c r="G9" s="106"/>
      <c r="H9" s="106"/>
      <c r="I9" s="106"/>
      <c r="J9" s="413"/>
      <c r="K9" s="413"/>
      <c r="L9" s="413"/>
      <c r="M9" s="413"/>
      <c r="N9" s="106"/>
    </row>
    <row r="10" spans="1:14" ht="152.4" customHeight="1" x14ac:dyDescent="0.35">
      <c r="A10" s="488" t="s">
        <v>9</v>
      </c>
      <c r="B10" s="72"/>
      <c r="C10" s="57" t="s">
        <v>167</v>
      </c>
      <c r="D10" s="57" t="s">
        <v>199</v>
      </c>
      <c r="E10" s="57" t="s">
        <v>27</v>
      </c>
      <c r="F10" s="57" t="s">
        <v>28</v>
      </c>
      <c r="G10" s="57" t="s">
        <v>10</v>
      </c>
      <c r="H10" s="57" t="s">
        <v>29</v>
      </c>
      <c r="I10" s="375" t="s">
        <v>26</v>
      </c>
      <c r="J10" s="404" t="s">
        <v>267</v>
      </c>
      <c r="K10" s="405" t="s">
        <v>268</v>
      </c>
      <c r="L10" s="440" t="s">
        <v>266</v>
      </c>
      <c r="M10" s="90" t="s">
        <v>108</v>
      </c>
      <c r="N10" s="90" t="s">
        <v>39</v>
      </c>
    </row>
    <row r="11" spans="1:14" ht="18" customHeight="1" x14ac:dyDescent="0.35">
      <c r="A11" s="489"/>
      <c r="B11" s="240" t="s">
        <v>220</v>
      </c>
      <c r="C11" s="380">
        <f>34634.49/12*13</f>
        <v>37520.697500000002</v>
      </c>
      <c r="D11" s="380">
        <f>28.86*13</f>
        <v>375.18</v>
      </c>
      <c r="E11" s="380"/>
      <c r="F11" s="380"/>
      <c r="G11" s="380">
        <f>+C11+D11+E11+F11</f>
        <v>37895.877500000002</v>
      </c>
      <c r="H11" s="380">
        <f>+(C11+D11+E11)*38.38%+(F11*32.7%)</f>
        <v>14544.437784500002</v>
      </c>
      <c r="I11" s="379" t="str">
        <f>+IF(E11&lt;&gt;0,+ROUND(+G11+H11,2),"0")</f>
        <v>0</v>
      </c>
      <c r="J11" s="311"/>
      <c r="K11" s="410"/>
      <c r="L11" s="311"/>
      <c r="M11" s="410">
        <f>+L11+J11+K11</f>
        <v>0</v>
      </c>
      <c r="N11" s="411">
        <f>+ROUND(+(L11+J11+K11)*I11,2)</f>
        <v>0</v>
      </c>
    </row>
    <row r="12" spans="1:14" ht="18" customHeight="1" x14ac:dyDescent="0.35">
      <c r="A12" s="489"/>
      <c r="B12" s="68" t="s">
        <v>255</v>
      </c>
      <c r="C12" s="57"/>
      <c r="D12" s="57"/>
      <c r="E12" s="57"/>
      <c r="F12" s="57"/>
      <c r="G12" s="57"/>
      <c r="H12" s="57"/>
      <c r="I12" s="65"/>
      <c r="J12" s="410"/>
      <c r="K12" s="410"/>
      <c r="L12" s="410"/>
      <c r="M12" s="410">
        <f>+L12+J12+K12</f>
        <v>0</v>
      </c>
      <c r="N12" s="411">
        <f>+ROUND(+(L12+J12+K12)*I12,2)</f>
        <v>0</v>
      </c>
    </row>
    <row r="13" spans="1:14" ht="9.9" customHeight="1" x14ac:dyDescent="0.35">
      <c r="A13" s="489"/>
      <c r="B13" s="70"/>
      <c r="C13" s="106"/>
      <c r="D13" s="106"/>
      <c r="E13" s="106"/>
      <c r="F13" s="106"/>
      <c r="G13" s="106"/>
      <c r="H13" s="106"/>
      <c r="I13" s="106"/>
      <c r="J13" s="413"/>
      <c r="K13" s="413"/>
      <c r="L13" s="413"/>
      <c r="M13" s="413"/>
      <c r="N13" s="106"/>
    </row>
    <row r="14" spans="1:14" ht="133.5" customHeight="1" x14ac:dyDescent="0.35">
      <c r="A14" s="489"/>
      <c r="B14" s="72"/>
      <c r="C14" s="57" t="s">
        <v>200</v>
      </c>
      <c r="D14" s="57" t="s">
        <v>201</v>
      </c>
      <c r="E14" s="57" t="s">
        <v>31</v>
      </c>
      <c r="F14" s="57" t="s">
        <v>203</v>
      </c>
      <c r="G14" s="57" t="s">
        <v>32</v>
      </c>
      <c r="H14" s="57" t="s">
        <v>79</v>
      </c>
      <c r="I14" s="375" t="s">
        <v>26</v>
      </c>
      <c r="J14" s="404" t="s">
        <v>269</v>
      </c>
      <c r="K14" s="405" t="s">
        <v>265</v>
      </c>
      <c r="L14" s="440" t="s">
        <v>266</v>
      </c>
      <c r="M14" s="90" t="s">
        <v>108</v>
      </c>
      <c r="N14" s="90" t="s">
        <v>39</v>
      </c>
    </row>
    <row r="15" spans="1:14" ht="18" customHeight="1" x14ac:dyDescent="0.35">
      <c r="A15" s="489"/>
      <c r="B15" s="240" t="s">
        <v>11</v>
      </c>
      <c r="C15" s="60">
        <f>25363.13</f>
        <v>25363.13</v>
      </c>
      <c r="D15" s="376">
        <f>21.14*12</f>
        <v>253.68</v>
      </c>
      <c r="E15" s="376"/>
      <c r="F15" s="73">
        <f>+ROUND((C15+D15+E15)/12,2)</f>
        <v>2134.73</v>
      </c>
      <c r="G15" s="376">
        <f>+F15+D15+C15+E15</f>
        <v>27751.54</v>
      </c>
      <c r="H15" s="64">
        <f>G15*38.38%</f>
        <v>10651.041052</v>
      </c>
      <c r="I15" s="379">
        <f>+ROUND(+G15+H15,2)</f>
        <v>38402.58</v>
      </c>
      <c r="J15" s="410">
        <v>100</v>
      </c>
      <c r="K15" s="410"/>
      <c r="L15" s="410"/>
      <c r="M15" s="410">
        <f>+L15+J15+K15</f>
        <v>100</v>
      </c>
      <c r="N15" s="411">
        <f>+ROUND(+(L15+J15+K15)*I15,2)</f>
        <v>3840258</v>
      </c>
    </row>
    <row r="16" spans="1:14" ht="17.25" customHeight="1" x14ac:dyDescent="0.35">
      <c r="A16" s="489"/>
      <c r="B16" s="68" t="s">
        <v>19</v>
      </c>
      <c r="C16" s="420"/>
      <c r="D16" s="420"/>
      <c r="E16" s="420"/>
      <c r="F16" s="420"/>
      <c r="G16" s="420"/>
      <c r="H16" s="420"/>
      <c r="I16" s="92">
        <f>+I15-I18</f>
        <v>6781.4600000000028</v>
      </c>
      <c r="J16" s="410"/>
      <c r="K16" s="410"/>
      <c r="L16" s="410"/>
      <c r="M16" s="410">
        <f>+L16+J16+K16</f>
        <v>0</v>
      </c>
      <c r="N16" s="411">
        <f>+ROUND(+(L16+J16+K16)*I16,2)</f>
        <v>0</v>
      </c>
    </row>
    <row r="17" spans="1:15" ht="9.9" customHeight="1" x14ac:dyDescent="0.35">
      <c r="A17" s="489"/>
      <c r="B17" s="74"/>
      <c r="C17" s="95"/>
      <c r="D17" s="315"/>
      <c r="E17" s="315"/>
      <c r="F17" s="95"/>
      <c r="G17" s="95"/>
      <c r="H17" s="95"/>
      <c r="I17" s="95"/>
      <c r="J17" s="312"/>
      <c r="K17" s="312"/>
      <c r="L17" s="312"/>
      <c r="M17" s="312"/>
      <c r="N17" s="95"/>
    </row>
    <row r="18" spans="1:15" ht="18" customHeight="1" x14ac:dyDescent="0.35">
      <c r="A18" s="489"/>
      <c r="B18" s="240" t="s">
        <v>12</v>
      </c>
      <c r="C18" s="60">
        <f>20884.37</f>
        <v>20884.37</v>
      </c>
      <c r="D18" s="376">
        <f>17.4*12</f>
        <v>208.79999999999998</v>
      </c>
      <c r="E18" s="376"/>
      <c r="F18" s="73">
        <f>+ROUND((C18+D18+E18)/12,2)</f>
        <v>1757.76</v>
      </c>
      <c r="G18" s="376">
        <f>+F18+D18+C18+E18</f>
        <v>22850.93</v>
      </c>
      <c r="H18" s="64">
        <f>G18*38.38%</f>
        <v>8770.1869340000012</v>
      </c>
      <c r="I18" s="379">
        <f>+ROUND(+G18+H18,2)</f>
        <v>31621.119999999999</v>
      </c>
      <c r="J18" s="410">
        <v>1167</v>
      </c>
      <c r="K18" s="410"/>
      <c r="L18" s="410"/>
      <c r="M18" s="410">
        <f>+L18+J18+K18</f>
        <v>1167</v>
      </c>
      <c r="N18" s="411">
        <f>+ROUND(+(L18+J18+K18)*I18,2)</f>
        <v>36901847.039999999</v>
      </c>
    </row>
    <row r="19" spans="1:15" ht="18" customHeight="1" x14ac:dyDescent="0.35">
      <c r="A19" s="489"/>
      <c r="B19" s="68" t="s">
        <v>20</v>
      </c>
      <c r="C19" s="421"/>
      <c r="D19" s="310"/>
      <c r="E19" s="310"/>
      <c r="F19" s="422"/>
      <c r="G19" s="105"/>
      <c r="H19" s="420"/>
      <c r="I19" s="92">
        <f>+I18-I21</f>
        <v>1569.6499999999978</v>
      </c>
      <c r="J19" s="410"/>
      <c r="K19" s="410"/>
      <c r="L19" s="410"/>
      <c r="M19" s="410">
        <f>+L19+J19+K19</f>
        <v>0</v>
      </c>
      <c r="N19" s="411">
        <f>+ROUND(+(L19+J19+K19)*I19,2)</f>
        <v>0</v>
      </c>
    </row>
    <row r="20" spans="1:15" ht="9.9" customHeight="1" x14ac:dyDescent="0.35">
      <c r="A20" s="489"/>
      <c r="B20" s="79"/>
      <c r="C20" s="315"/>
      <c r="D20" s="97"/>
      <c r="E20" s="315"/>
      <c r="F20" s="315"/>
      <c r="G20" s="95"/>
      <c r="H20" s="97"/>
      <c r="I20" s="97"/>
      <c r="J20" s="314"/>
      <c r="K20" s="314"/>
      <c r="L20" s="314"/>
      <c r="M20" s="314"/>
      <c r="N20" s="97"/>
    </row>
    <row r="21" spans="1:15" ht="18" customHeight="1" x14ac:dyDescent="0.35">
      <c r="A21" s="489"/>
      <c r="B21" s="240" t="s">
        <v>13</v>
      </c>
      <c r="C21" s="60">
        <f>19847.64</f>
        <v>19847.64</v>
      </c>
      <c r="D21" s="376">
        <f>16.54*12</f>
        <v>198.48</v>
      </c>
      <c r="E21" s="376"/>
      <c r="F21" s="73">
        <f>+ROUND((C21+D21+E21)/12,2)</f>
        <v>1670.51</v>
      </c>
      <c r="G21" s="376">
        <f>+F21+D21+C21+E21</f>
        <v>21716.63</v>
      </c>
      <c r="H21" s="64">
        <f>G21*38.38%</f>
        <v>8334.8425940000016</v>
      </c>
      <c r="I21" s="379">
        <f>+ROUND(+G21+H21,2)</f>
        <v>30051.47</v>
      </c>
      <c r="J21" s="410"/>
      <c r="K21" s="410"/>
      <c r="L21" s="410"/>
      <c r="M21" s="410">
        <f>+L21+J21+K21</f>
        <v>0</v>
      </c>
      <c r="N21" s="411">
        <f>+ROUND(+(L21+J21+K21)*I21,2)</f>
        <v>0</v>
      </c>
    </row>
    <row r="22" spans="1:15" ht="9.9" customHeight="1" x14ac:dyDescent="0.35">
      <c r="A22" s="490"/>
      <c r="B22" s="74"/>
      <c r="C22" s="95"/>
      <c r="D22" s="315"/>
      <c r="E22" s="315"/>
      <c r="F22" s="95"/>
      <c r="G22" s="95"/>
      <c r="H22" s="97"/>
      <c r="I22" s="97"/>
      <c r="J22" s="314"/>
      <c r="K22" s="314"/>
      <c r="L22" s="314"/>
      <c r="M22" s="314"/>
      <c r="N22" s="97"/>
    </row>
    <row r="23" spans="1:15" ht="37.5" customHeight="1" x14ac:dyDescent="0.35">
      <c r="B23" s="98"/>
      <c r="C23" s="98"/>
      <c r="D23" s="43"/>
      <c r="E23" s="43"/>
      <c r="F23" s="98"/>
      <c r="G23" s="98"/>
      <c r="H23" s="98"/>
      <c r="I23" s="228" t="s">
        <v>14</v>
      </c>
      <c r="J23" s="423">
        <f>+SUM(J7:J22)</f>
        <v>1278</v>
      </c>
      <c r="K23" s="424">
        <f>+SUM(K7:K22)</f>
        <v>0</v>
      </c>
      <c r="L23" s="423">
        <f>+SUM(L7:L22)</f>
        <v>0</v>
      </c>
      <c r="M23" s="424">
        <f>+SUM(M7:M22)</f>
        <v>1278</v>
      </c>
      <c r="N23" s="425">
        <f>+SUM(N7:N22)</f>
        <v>41492476.420000002</v>
      </c>
    </row>
    <row r="24" spans="1:15" ht="9.9" customHeight="1" x14ac:dyDescent="0.35">
      <c r="B24" s="98"/>
      <c r="C24" s="98"/>
      <c r="D24" s="43"/>
      <c r="E24" s="43"/>
      <c r="F24" s="98"/>
      <c r="G24" s="98"/>
      <c r="H24" s="98"/>
      <c r="I24" s="126"/>
      <c r="J24" s="426"/>
      <c r="K24" s="426"/>
      <c r="L24" s="426"/>
      <c r="M24" s="427"/>
      <c r="N24" s="428"/>
    </row>
    <row r="25" spans="1:15" ht="53.25" customHeight="1" x14ac:dyDescent="0.35">
      <c r="B25" s="98"/>
      <c r="C25" s="98"/>
      <c r="D25" s="98"/>
      <c r="E25" s="98"/>
      <c r="F25" s="98"/>
      <c r="G25" s="98"/>
      <c r="H25" s="98"/>
      <c r="I25" s="98"/>
      <c r="J25" s="429"/>
      <c r="L25" s="43"/>
      <c r="M25" s="430" t="s">
        <v>109</v>
      </c>
      <c r="N25" s="430" t="s">
        <v>110</v>
      </c>
    </row>
    <row r="26" spans="1:15" ht="29.25" customHeight="1" x14ac:dyDescent="0.35">
      <c r="B26" s="98"/>
      <c r="C26" s="98"/>
      <c r="D26" s="98"/>
      <c r="E26" s="98"/>
      <c r="F26" s="98"/>
      <c r="G26" s="98"/>
      <c r="H26" s="98"/>
      <c r="I26" s="644" t="s">
        <v>210</v>
      </c>
      <c r="J26" s="645"/>
      <c r="K26" s="645"/>
      <c r="L26" s="646"/>
      <c r="M26" s="431">
        <f>+L7</f>
        <v>0</v>
      </c>
      <c r="N26" s="432">
        <f>+ROUND(+($L$7*$I$7),2)</f>
        <v>0</v>
      </c>
    </row>
    <row r="27" spans="1:15" ht="29.25" customHeight="1" x14ac:dyDescent="0.35">
      <c r="B27" s="98"/>
      <c r="C27" s="98"/>
      <c r="D27" s="98"/>
      <c r="E27" s="98"/>
      <c r="F27" s="98"/>
      <c r="G27" s="98"/>
      <c r="H27" s="98"/>
      <c r="I27" s="644" t="s">
        <v>211</v>
      </c>
      <c r="J27" s="645"/>
      <c r="K27" s="645"/>
      <c r="L27" s="646"/>
      <c r="M27" s="431">
        <f>+L8+L11+L12+L15+L16+L18+L19+L21</f>
        <v>0</v>
      </c>
      <c r="N27" s="432">
        <f>+ROUND(+($I$8*$L$8)+($I$15*$L$15)+($I$16*$L$16)+($I$18*$L$18)+($I$19*$L$19)+($I$21*$L$21)+($I$11*$L$11)+($I$12*$L$12),2)</f>
        <v>0</v>
      </c>
    </row>
    <row r="28" spans="1:15" ht="29.25" customHeight="1" x14ac:dyDescent="0.35">
      <c r="B28" s="98"/>
      <c r="C28" s="98"/>
      <c r="D28" s="98"/>
      <c r="E28" s="98"/>
      <c r="F28" s="98"/>
      <c r="G28" s="98"/>
      <c r="H28" s="98"/>
      <c r="I28" s="644" t="s">
        <v>138</v>
      </c>
      <c r="J28" s="645"/>
      <c r="K28" s="645"/>
      <c r="L28" s="646"/>
      <c r="M28" s="431">
        <f>+J7+J8+J11+J12+J15+J16+J18+J19+J21</f>
        <v>1278</v>
      </c>
      <c r="N28" s="432">
        <f>+ROUND(($J$7*$I$7)+($I$8*$J$8)+($I$15*$J$15)+($I$16*$J$16)+($I$18*$J$18)+($I$19*$J$19)+($I$21*$J$21)+($I$11*$J$11)+($I$12*$J$12),2)</f>
        <v>41492476.420000002</v>
      </c>
    </row>
    <row r="29" spans="1:15" ht="29.25" customHeight="1" x14ac:dyDescent="0.35">
      <c r="B29" s="98"/>
      <c r="C29" s="98"/>
      <c r="D29" s="98"/>
      <c r="E29" s="333"/>
      <c r="F29" s="333"/>
      <c r="G29" s="333"/>
      <c r="H29" s="333"/>
      <c r="I29" s="644" t="s">
        <v>111</v>
      </c>
      <c r="J29" s="645"/>
      <c r="K29" s="645"/>
      <c r="L29" s="646"/>
      <c r="M29" s="433">
        <f>+K7+K8+K11+K12+K15+K16+K18+K19+K21</f>
        <v>0</v>
      </c>
      <c r="N29" s="434">
        <f>+ROUND(($K$7*$I$7)+($I$8*$K$8)+($I$15*$K$15)+($I$16*$K$16)+($I$18*$K$18)+($I$19*$K$19)+($I$21*$K$21)+($I$11*$K$11)+($I$12*$K$12),2)</f>
        <v>0</v>
      </c>
    </row>
    <row r="32" spans="1:15" x14ac:dyDescent="0.35">
      <c r="B32" s="78" t="s">
        <v>163</v>
      </c>
      <c r="O32" s="429"/>
    </row>
    <row r="33" spans="1:15" ht="30.6" customHeight="1" x14ac:dyDescent="0.35">
      <c r="B33" s="435" t="s">
        <v>301</v>
      </c>
      <c r="C33" s="435"/>
      <c r="D33" s="435"/>
      <c r="E33" s="435"/>
      <c r="F33" s="435"/>
      <c r="G33" s="435"/>
      <c r="H33" s="435"/>
      <c r="I33" s="435"/>
      <c r="O33" s="429"/>
    </row>
    <row r="34" spans="1:15" ht="30.6" customHeight="1" x14ac:dyDescent="0.35">
      <c r="B34" s="436" t="s">
        <v>302</v>
      </c>
      <c r="C34" s="436"/>
      <c r="D34" s="436"/>
      <c r="E34" s="436"/>
      <c r="F34" s="436"/>
      <c r="G34" s="436"/>
      <c r="H34" s="436"/>
      <c r="I34" s="436"/>
      <c r="O34" s="429"/>
    </row>
    <row r="35" spans="1:15" ht="30.6" customHeight="1" x14ac:dyDescent="0.35">
      <c r="B35" s="436" t="s">
        <v>309</v>
      </c>
      <c r="C35" s="436"/>
      <c r="D35" s="436"/>
      <c r="E35" s="436"/>
      <c r="F35" s="436"/>
      <c r="G35" s="436"/>
      <c r="H35" s="436"/>
      <c r="I35" s="436"/>
      <c r="O35" s="429"/>
    </row>
    <row r="36" spans="1:15" ht="30.6" customHeight="1" x14ac:dyDescent="0.35">
      <c r="B36" s="437" t="s">
        <v>303</v>
      </c>
      <c r="C36" s="437"/>
      <c r="D36" s="437"/>
      <c r="E36" s="437"/>
      <c r="F36" s="437"/>
      <c r="G36" s="437"/>
      <c r="H36" s="437"/>
      <c r="I36" s="437"/>
      <c r="O36" s="429"/>
    </row>
    <row r="37" spans="1:15" x14ac:dyDescent="0.35">
      <c r="O37" s="429"/>
    </row>
    <row r="38" spans="1:15" x14ac:dyDescent="0.35">
      <c r="B38" s="78" t="s">
        <v>164</v>
      </c>
      <c r="O38" s="429"/>
    </row>
    <row r="39" spans="1:15" ht="25.5" customHeight="1" x14ac:dyDescent="0.35">
      <c r="B39" s="436" t="s">
        <v>160</v>
      </c>
      <c r="C39" s="436" t="s">
        <v>162</v>
      </c>
      <c r="D39" s="436"/>
      <c r="E39" s="436"/>
      <c r="F39" s="436"/>
      <c r="G39" s="436"/>
      <c r="H39" s="436"/>
      <c r="I39" s="436"/>
      <c r="O39" s="429"/>
    </row>
    <row r="40" spans="1:15" ht="25.5" customHeight="1" x14ac:dyDescent="0.35">
      <c r="B40" s="436" t="s">
        <v>160</v>
      </c>
      <c r="C40" s="436"/>
      <c r="D40" s="436"/>
      <c r="E40" s="436"/>
      <c r="F40" s="436"/>
      <c r="G40" s="436"/>
      <c r="H40" s="436"/>
      <c r="I40" s="436"/>
      <c r="O40" s="429"/>
    </row>
    <row r="41" spans="1:15" ht="25.5" customHeight="1" x14ac:dyDescent="0.35">
      <c r="B41" s="436" t="s">
        <v>160</v>
      </c>
      <c r="C41" s="436"/>
      <c r="D41" s="436"/>
      <c r="E41" s="436"/>
      <c r="F41" s="436"/>
      <c r="G41" s="436"/>
      <c r="H41" s="436"/>
      <c r="I41" s="436"/>
      <c r="O41" s="429"/>
    </row>
    <row r="42" spans="1:15" ht="25.5" customHeight="1" x14ac:dyDescent="0.35">
      <c r="B42" s="436" t="s">
        <v>160</v>
      </c>
      <c r="C42" s="436"/>
      <c r="D42" s="436"/>
      <c r="E42" s="436"/>
      <c r="F42" s="436"/>
      <c r="G42" s="436"/>
      <c r="H42" s="436"/>
      <c r="I42" s="436"/>
      <c r="O42" s="429"/>
    </row>
    <row r="44" spans="1:15" x14ac:dyDescent="0.35">
      <c r="A44" s="521" t="s">
        <v>48</v>
      </c>
      <c r="B44" s="521"/>
      <c r="C44" s="521"/>
      <c r="D44" s="521"/>
      <c r="E44" s="521"/>
      <c r="F44" s="521"/>
      <c r="G44" s="521"/>
      <c r="H44" s="521"/>
      <c r="I44" s="521"/>
      <c r="J44" s="521"/>
      <c r="K44" s="521"/>
      <c r="L44" s="521"/>
      <c r="M44" s="521"/>
      <c r="N44" s="521"/>
    </row>
    <row r="45" spans="1:15" ht="21" customHeight="1" x14ac:dyDescent="0.35">
      <c r="A45" s="662" t="s">
        <v>270</v>
      </c>
      <c r="B45" s="662"/>
      <c r="C45" s="662"/>
      <c r="D45" s="662"/>
      <c r="E45" s="662"/>
      <c r="F45" s="662"/>
      <c r="G45" s="662"/>
      <c r="H45" s="662"/>
      <c r="I45" s="662"/>
      <c r="J45" s="662"/>
      <c r="K45" s="662"/>
      <c r="L45" s="662"/>
      <c r="M45" s="662"/>
      <c r="N45" s="662"/>
    </row>
    <row r="46" spans="1:15" ht="21" customHeight="1" x14ac:dyDescent="0.35">
      <c r="A46" s="662" t="s">
        <v>271</v>
      </c>
      <c r="B46" s="662"/>
      <c r="C46" s="662"/>
      <c r="D46" s="662"/>
      <c r="E46" s="662"/>
      <c r="F46" s="662"/>
      <c r="G46" s="662"/>
      <c r="H46" s="662"/>
      <c r="I46" s="662"/>
      <c r="J46" s="662"/>
      <c r="K46" s="662"/>
      <c r="L46" s="662"/>
      <c r="M46" s="662"/>
      <c r="N46" s="662"/>
    </row>
    <row r="47" spans="1:15" ht="21" customHeight="1" x14ac:dyDescent="0.35">
      <c r="A47" s="663" t="s">
        <v>272</v>
      </c>
      <c r="B47" s="663"/>
      <c r="C47" s="663"/>
      <c r="D47" s="663"/>
      <c r="E47" s="663"/>
      <c r="F47" s="663"/>
      <c r="G47" s="663"/>
      <c r="H47" s="663"/>
      <c r="I47" s="663"/>
      <c r="J47" s="663"/>
      <c r="K47" s="663"/>
      <c r="L47" s="663"/>
      <c r="M47" s="663"/>
      <c r="N47" s="663"/>
    </row>
    <row r="48" spans="1:15" ht="58.95" customHeight="1" x14ac:dyDescent="0.35">
      <c r="A48" s="664" t="s">
        <v>308</v>
      </c>
      <c r="B48" s="665"/>
      <c r="C48" s="665"/>
      <c r="D48" s="665"/>
      <c r="E48" s="665"/>
      <c r="F48" s="665"/>
      <c r="G48" s="665"/>
      <c r="H48" s="665"/>
      <c r="I48" s="665"/>
      <c r="J48" s="665"/>
      <c r="K48" s="665"/>
      <c r="L48" s="665"/>
      <c r="M48" s="665"/>
      <c r="N48" s="666"/>
    </row>
    <row r="49" spans="1:15" s="438" customFormat="1" ht="36" customHeight="1" x14ac:dyDescent="0.35">
      <c r="A49" s="663" t="s">
        <v>259</v>
      </c>
      <c r="B49" s="663"/>
      <c r="C49" s="663"/>
      <c r="D49" s="663"/>
      <c r="E49" s="663"/>
      <c r="F49" s="663"/>
      <c r="G49" s="663"/>
      <c r="H49" s="663"/>
      <c r="I49" s="663"/>
      <c r="J49" s="663"/>
      <c r="K49" s="663"/>
      <c r="L49" s="663"/>
      <c r="M49" s="663"/>
      <c r="N49" s="663"/>
      <c r="O49" s="663"/>
    </row>
    <row r="50" spans="1:15" x14ac:dyDescent="0.35">
      <c r="A50" s="661" t="s">
        <v>260</v>
      </c>
      <c r="B50" s="661"/>
      <c r="C50" s="661"/>
      <c r="D50" s="661"/>
      <c r="E50" s="661"/>
      <c r="F50" s="661"/>
      <c r="G50" s="661"/>
      <c r="H50" s="661"/>
      <c r="I50" s="661"/>
      <c r="J50" s="661"/>
      <c r="K50" s="661"/>
      <c r="L50" s="661"/>
      <c r="M50" s="661"/>
      <c r="N50" s="661"/>
    </row>
    <row r="51" spans="1:15" x14ac:dyDescent="0.35">
      <c r="A51" s="439"/>
    </row>
  </sheetData>
  <sheetProtection selectLockedCells="1" selectUnlockedCells="1"/>
  <mergeCells count="21">
    <mergeCell ref="I27:L27"/>
    <mergeCell ref="I28:L28"/>
    <mergeCell ref="I29:L29"/>
    <mergeCell ref="A10:A22"/>
    <mergeCell ref="I26:L26"/>
    <mergeCell ref="A50:N50"/>
    <mergeCell ref="A44:N44"/>
    <mergeCell ref="A45:N45"/>
    <mergeCell ref="A46:N46"/>
    <mergeCell ref="A47:N47"/>
    <mergeCell ref="A48:N48"/>
    <mergeCell ref="A49:O49"/>
    <mergeCell ref="G1:J1"/>
    <mergeCell ref="G2:J3"/>
    <mergeCell ref="K2:K3"/>
    <mergeCell ref="A5:N5"/>
    <mergeCell ref="A6:A8"/>
    <mergeCell ref="L2:L3"/>
    <mergeCell ref="A1:F1"/>
    <mergeCell ref="A2:F2"/>
    <mergeCell ref="A3:F3"/>
  </mergeCells>
  <pageMargins left="0.45" right="0.47013888888888888" top="0.62013888888888891" bottom="0.47013888888888888" header="0.51180555555555551" footer="0.51180555555555551"/>
  <pageSetup paperSize="9" scale="49"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51"/>
  <sheetViews>
    <sheetView showGridLines="0" tabSelected="1" topLeftCell="A7" zoomScale="60" zoomScaleNormal="60" workbookViewId="0">
      <selection activeCell="A3" sqref="A3:F3"/>
    </sheetView>
  </sheetViews>
  <sheetFormatPr defaultColWidth="8.5546875" defaultRowHeight="18" x14ac:dyDescent="0.35"/>
  <cols>
    <col min="1" max="1" width="8.5546875" style="42" customWidth="1"/>
    <col min="2" max="2" width="15.33203125" style="42" bestFit="1" customWidth="1"/>
    <col min="3" max="3" width="17.33203125" style="42" customWidth="1"/>
    <col min="4" max="4" width="16.5546875" style="42" customWidth="1"/>
    <col min="5" max="5" width="15.88671875" style="42" customWidth="1"/>
    <col min="6" max="6" width="13.33203125" style="42" customWidth="1"/>
    <col min="7" max="7" width="18.6640625" style="42" customWidth="1"/>
    <col min="8" max="8" width="16.109375" style="42" customWidth="1"/>
    <col min="9" max="9" width="21" style="42" customWidth="1"/>
    <col min="10" max="10" width="22.5546875" style="43" customWidth="1"/>
    <col min="11" max="14" width="22.5546875" style="429" customWidth="1"/>
    <col min="15" max="15" width="8.5546875" style="42"/>
    <col min="16" max="16" width="12" style="42" customWidth="1"/>
    <col min="17" max="17" width="11.44140625" style="42" customWidth="1"/>
    <col min="18" max="19" width="12" style="42" customWidth="1"/>
    <col min="20" max="255" width="8.5546875" style="42"/>
    <col min="256" max="256" width="20" style="42" customWidth="1"/>
    <col min="257" max="257" width="18.33203125" style="42" customWidth="1"/>
    <col min="258" max="258" width="15.33203125" style="42" customWidth="1"/>
    <col min="259" max="259" width="17.6640625" style="42" customWidth="1"/>
    <col min="260" max="260" width="14.33203125" style="42" bestFit="1" customWidth="1"/>
    <col min="261" max="261" width="12.6640625" style="42" customWidth="1"/>
    <col min="262" max="262" width="18.33203125" style="42" customWidth="1"/>
    <col min="263" max="263" width="24.5546875" style="42" customWidth="1"/>
    <col min="264" max="264" width="11.6640625" style="42" customWidth="1"/>
    <col min="265" max="265" width="12.6640625" style="42" customWidth="1"/>
    <col min="266" max="266" width="17.6640625" style="42" customWidth="1"/>
    <col min="267" max="267" width="16.6640625" style="42" customWidth="1"/>
    <col min="268" max="268" width="29.6640625" style="42" customWidth="1"/>
    <col min="269" max="269" width="24.6640625" style="42" customWidth="1"/>
    <col min="270" max="270" width="19.44140625" style="42" customWidth="1"/>
    <col min="271" max="271" width="8.5546875" style="42"/>
    <col min="272" max="272" width="12" style="42" customWidth="1"/>
    <col min="273" max="273" width="11.44140625" style="42" customWidth="1"/>
    <col min="274" max="275" width="12" style="42" customWidth="1"/>
    <col min="276" max="511" width="8.5546875" style="42"/>
    <col min="512" max="512" width="20" style="42" customWidth="1"/>
    <col min="513" max="513" width="18.33203125" style="42" customWidth="1"/>
    <col min="514" max="514" width="15.33203125" style="42" customWidth="1"/>
    <col min="515" max="515" width="17.6640625" style="42" customWidth="1"/>
    <col min="516" max="516" width="14.33203125" style="42" bestFit="1" customWidth="1"/>
    <col min="517" max="517" width="12.6640625" style="42" customWidth="1"/>
    <col min="518" max="518" width="18.33203125" style="42" customWidth="1"/>
    <col min="519" max="519" width="24.5546875" style="42" customWidth="1"/>
    <col min="520" max="520" width="11.6640625" style="42" customWidth="1"/>
    <col min="521" max="521" width="12.6640625" style="42" customWidth="1"/>
    <col min="522" max="522" width="17.6640625" style="42" customWidth="1"/>
    <col min="523" max="523" width="16.6640625" style="42" customWidth="1"/>
    <col min="524" max="524" width="29.6640625" style="42" customWidth="1"/>
    <col min="525" max="525" width="24.6640625" style="42" customWidth="1"/>
    <col min="526" max="526" width="19.44140625" style="42" customWidth="1"/>
    <col min="527" max="527" width="8.5546875" style="42"/>
    <col min="528" max="528" width="12" style="42" customWidth="1"/>
    <col min="529" max="529" width="11.44140625" style="42" customWidth="1"/>
    <col min="530" max="531" width="12" style="42" customWidth="1"/>
    <col min="532" max="767" width="8.5546875" style="42"/>
    <col min="768" max="768" width="20" style="42" customWidth="1"/>
    <col min="769" max="769" width="18.33203125" style="42" customWidth="1"/>
    <col min="770" max="770" width="15.33203125" style="42" customWidth="1"/>
    <col min="771" max="771" width="17.6640625" style="42" customWidth="1"/>
    <col min="772" max="772" width="14.33203125" style="42" bestFit="1" customWidth="1"/>
    <col min="773" max="773" width="12.6640625" style="42" customWidth="1"/>
    <col min="774" max="774" width="18.33203125" style="42" customWidth="1"/>
    <col min="775" max="775" width="24.5546875" style="42" customWidth="1"/>
    <col min="776" max="776" width="11.6640625" style="42" customWidth="1"/>
    <col min="777" max="777" width="12.6640625" style="42" customWidth="1"/>
    <col min="778" max="778" width="17.6640625" style="42" customWidth="1"/>
    <col min="779" max="779" width="16.6640625" style="42" customWidth="1"/>
    <col min="780" max="780" width="29.6640625" style="42" customWidth="1"/>
    <col min="781" max="781" width="24.6640625" style="42" customWidth="1"/>
    <col min="782" max="782" width="19.44140625" style="42" customWidth="1"/>
    <col min="783" max="783" width="8.5546875" style="42"/>
    <col min="784" max="784" width="12" style="42" customWidth="1"/>
    <col min="785" max="785" width="11.44140625" style="42" customWidth="1"/>
    <col min="786" max="787" width="12" style="42" customWidth="1"/>
    <col min="788" max="1023" width="8.5546875" style="42"/>
    <col min="1024" max="1024" width="20" style="42" customWidth="1"/>
    <col min="1025" max="1025" width="18.33203125" style="42" customWidth="1"/>
    <col min="1026" max="1026" width="15.33203125" style="42" customWidth="1"/>
    <col min="1027" max="1027" width="17.6640625" style="42" customWidth="1"/>
    <col min="1028" max="1028" width="14.33203125" style="42" bestFit="1" customWidth="1"/>
    <col min="1029" max="1029" width="12.6640625" style="42" customWidth="1"/>
    <col min="1030" max="1030" width="18.33203125" style="42" customWidth="1"/>
    <col min="1031" max="1031" width="24.5546875" style="42" customWidth="1"/>
    <col min="1032" max="1032" width="11.6640625" style="42" customWidth="1"/>
    <col min="1033" max="1033" width="12.6640625" style="42" customWidth="1"/>
    <col min="1034" max="1034" width="17.6640625" style="42" customWidth="1"/>
    <col min="1035" max="1035" width="16.6640625" style="42" customWidth="1"/>
    <col min="1036" max="1036" width="29.6640625" style="42" customWidth="1"/>
    <col min="1037" max="1037" width="24.6640625" style="42" customWidth="1"/>
    <col min="1038" max="1038" width="19.44140625" style="42" customWidth="1"/>
    <col min="1039" max="1039" width="8.5546875" style="42"/>
    <col min="1040" max="1040" width="12" style="42" customWidth="1"/>
    <col min="1041" max="1041" width="11.44140625" style="42" customWidth="1"/>
    <col min="1042" max="1043" width="12" style="42" customWidth="1"/>
    <col min="1044" max="1279" width="8.5546875" style="42"/>
    <col min="1280" max="1280" width="20" style="42" customWidth="1"/>
    <col min="1281" max="1281" width="18.33203125" style="42" customWidth="1"/>
    <col min="1282" max="1282" width="15.33203125" style="42" customWidth="1"/>
    <col min="1283" max="1283" width="17.6640625" style="42" customWidth="1"/>
    <col min="1284" max="1284" width="14.33203125" style="42" bestFit="1" customWidth="1"/>
    <col min="1285" max="1285" width="12.6640625" style="42" customWidth="1"/>
    <col min="1286" max="1286" width="18.33203125" style="42" customWidth="1"/>
    <col min="1287" max="1287" width="24.5546875" style="42" customWidth="1"/>
    <col min="1288" max="1288" width="11.6640625" style="42" customWidth="1"/>
    <col min="1289" max="1289" width="12.6640625" style="42" customWidth="1"/>
    <col min="1290" max="1290" width="17.6640625" style="42" customWidth="1"/>
    <col min="1291" max="1291" width="16.6640625" style="42" customWidth="1"/>
    <col min="1292" max="1292" width="29.6640625" style="42" customWidth="1"/>
    <col min="1293" max="1293" width="24.6640625" style="42" customWidth="1"/>
    <col min="1294" max="1294" width="19.44140625" style="42" customWidth="1"/>
    <col min="1295" max="1295" width="8.5546875" style="42"/>
    <col min="1296" max="1296" width="12" style="42" customWidth="1"/>
    <col min="1297" max="1297" width="11.44140625" style="42" customWidth="1"/>
    <col min="1298" max="1299" width="12" style="42" customWidth="1"/>
    <col min="1300" max="1535" width="8.5546875" style="42"/>
    <col min="1536" max="1536" width="20" style="42" customWidth="1"/>
    <col min="1537" max="1537" width="18.33203125" style="42" customWidth="1"/>
    <col min="1538" max="1538" width="15.33203125" style="42" customWidth="1"/>
    <col min="1539" max="1539" width="17.6640625" style="42" customWidth="1"/>
    <col min="1540" max="1540" width="14.33203125" style="42" bestFit="1" customWidth="1"/>
    <col min="1541" max="1541" width="12.6640625" style="42" customWidth="1"/>
    <col min="1542" max="1542" width="18.33203125" style="42" customWidth="1"/>
    <col min="1543" max="1543" width="24.5546875" style="42" customWidth="1"/>
    <col min="1544" max="1544" width="11.6640625" style="42" customWidth="1"/>
    <col min="1545" max="1545" width="12.6640625" style="42" customWidth="1"/>
    <col min="1546" max="1546" width="17.6640625" style="42" customWidth="1"/>
    <col min="1547" max="1547" width="16.6640625" style="42" customWidth="1"/>
    <col min="1548" max="1548" width="29.6640625" style="42" customWidth="1"/>
    <col min="1549" max="1549" width="24.6640625" style="42" customWidth="1"/>
    <col min="1550" max="1550" width="19.44140625" style="42" customWidth="1"/>
    <col min="1551" max="1551" width="8.5546875" style="42"/>
    <col min="1552" max="1552" width="12" style="42" customWidth="1"/>
    <col min="1553" max="1553" width="11.44140625" style="42" customWidth="1"/>
    <col min="1554" max="1555" width="12" style="42" customWidth="1"/>
    <col min="1556" max="1791" width="8.5546875" style="42"/>
    <col min="1792" max="1792" width="20" style="42" customWidth="1"/>
    <col min="1793" max="1793" width="18.33203125" style="42" customWidth="1"/>
    <col min="1794" max="1794" width="15.33203125" style="42" customWidth="1"/>
    <col min="1795" max="1795" width="17.6640625" style="42" customWidth="1"/>
    <col min="1796" max="1796" width="14.33203125" style="42" bestFit="1" customWidth="1"/>
    <col min="1797" max="1797" width="12.6640625" style="42" customWidth="1"/>
    <col min="1798" max="1798" width="18.33203125" style="42" customWidth="1"/>
    <col min="1799" max="1799" width="24.5546875" style="42" customWidth="1"/>
    <col min="1800" max="1800" width="11.6640625" style="42" customWidth="1"/>
    <col min="1801" max="1801" width="12.6640625" style="42" customWidth="1"/>
    <col min="1802" max="1802" width="17.6640625" style="42" customWidth="1"/>
    <col min="1803" max="1803" width="16.6640625" style="42" customWidth="1"/>
    <col min="1804" max="1804" width="29.6640625" style="42" customWidth="1"/>
    <col min="1805" max="1805" width="24.6640625" style="42" customWidth="1"/>
    <col min="1806" max="1806" width="19.44140625" style="42" customWidth="1"/>
    <col min="1807" max="1807" width="8.5546875" style="42"/>
    <col min="1808" max="1808" width="12" style="42" customWidth="1"/>
    <col min="1809" max="1809" width="11.44140625" style="42" customWidth="1"/>
    <col min="1810" max="1811" width="12" style="42" customWidth="1"/>
    <col min="1812" max="2047" width="8.5546875" style="42"/>
    <col min="2048" max="2048" width="20" style="42" customWidth="1"/>
    <col min="2049" max="2049" width="18.33203125" style="42" customWidth="1"/>
    <col min="2050" max="2050" width="15.33203125" style="42" customWidth="1"/>
    <col min="2051" max="2051" width="17.6640625" style="42" customWidth="1"/>
    <col min="2052" max="2052" width="14.33203125" style="42" bestFit="1" customWidth="1"/>
    <col min="2053" max="2053" width="12.6640625" style="42" customWidth="1"/>
    <col min="2054" max="2054" width="18.33203125" style="42" customWidth="1"/>
    <col min="2055" max="2055" width="24.5546875" style="42" customWidth="1"/>
    <col min="2056" max="2056" width="11.6640625" style="42" customWidth="1"/>
    <col min="2057" max="2057" width="12.6640625" style="42" customWidth="1"/>
    <col min="2058" max="2058" width="17.6640625" style="42" customWidth="1"/>
    <col min="2059" max="2059" width="16.6640625" style="42" customWidth="1"/>
    <col min="2060" max="2060" width="29.6640625" style="42" customWidth="1"/>
    <col min="2061" max="2061" width="24.6640625" style="42" customWidth="1"/>
    <col min="2062" max="2062" width="19.44140625" style="42" customWidth="1"/>
    <col min="2063" max="2063" width="8.5546875" style="42"/>
    <col min="2064" max="2064" width="12" style="42" customWidth="1"/>
    <col min="2065" max="2065" width="11.44140625" style="42" customWidth="1"/>
    <col min="2066" max="2067" width="12" style="42" customWidth="1"/>
    <col min="2068" max="2303" width="8.5546875" style="42"/>
    <col min="2304" max="2304" width="20" style="42" customWidth="1"/>
    <col min="2305" max="2305" width="18.33203125" style="42" customWidth="1"/>
    <col min="2306" max="2306" width="15.33203125" style="42" customWidth="1"/>
    <col min="2307" max="2307" width="17.6640625" style="42" customWidth="1"/>
    <col min="2308" max="2308" width="14.33203125" style="42" bestFit="1" customWidth="1"/>
    <col min="2309" max="2309" width="12.6640625" style="42" customWidth="1"/>
    <col min="2310" max="2310" width="18.33203125" style="42" customWidth="1"/>
    <col min="2311" max="2311" width="24.5546875" style="42" customWidth="1"/>
    <col min="2312" max="2312" width="11.6640625" style="42" customWidth="1"/>
    <col min="2313" max="2313" width="12.6640625" style="42" customWidth="1"/>
    <col min="2314" max="2314" width="17.6640625" style="42" customWidth="1"/>
    <col min="2315" max="2315" width="16.6640625" style="42" customWidth="1"/>
    <col min="2316" max="2316" width="29.6640625" style="42" customWidth="1"/>
    <col min="2317" max="2317" width="24.6640625" style="42" customWidth="1"/>
    <col min="2318" max="2318" width="19.44140625" style="42" customWidth="1"/>
    <col min="2319" max="2319" width="8.5546875" style="42"/>
    <col min="2320" max="2320" width="12" style="42" customWidth="1"/>
    <col min="2321" max="2321" width="11.44140625" style="42" customWidth="1"/>
    <col min="2322" max="2323" width="12" style="42" customWidth="1"/>
    <col min="2324" max="2559" width="8.5546875" style="42"/>
    <col min="2560" max="2560" width="20" style="42" customWidth="1"/>
    <col min="2561" max="2561" width="18.33203125" style="42" customWidth="1"/>
    <col min="2562" max="2562" width="15.33203125" style="42" customWidth="1"/>
    <col min="2563" max="2563" width="17.6640625" style="42" customWidth="1"/>
    <col min="2564" max="2564" width="14.33203125" style="42" bestFit="1" customWidth="1"/>
    <col min="2565" max="2565" width="12.6640625" style="42" customWidth="1"/>
    <col min="2566" max="2566" width="18.33203125" style="42" customWidth="1"/>
    <col min="2567" max="2567" width="24.5546875" style="42" customWidth="1"/>
    <col min="2568" max="2568" width="11.6640625" style="42" customWidth="1"/>
    <col min="2569" max="2569" width="12.6640625" style="42" customWidth="1"/>
    <col min="2570" max="2570" width="17.6640625" style="42" customWidth="1"/>
    <col min="2571" max="2571" width="16.6640625" style="42" customWidth="1"/>
    <col min="2572" max="2572" width="29.6640625" style="42" customWidth="1"/>
    <col min="2573" max="2573" width="24.6640625" style="42" customWidth="1"/>
    <col min="2574" max="2574" width="19.44140625" style="42" customWidth="1"/>
    <col min="2575" max="2575" width="8.5546875" style="42"/>
    <col min="2576" max="2576" width="12" style="42" customWidth="1"/>
    <col min="2577" max="2577" width="11.44140625" style="42" customWidth="1"/>
    <col min="2578" max="2579" width="12" style="42" customWidth="1"/>
    <col min="2580" max="2815" width="8.5546875" style="42"/>
    <col min="2816" max="2816" width="20" style="42" customWidth="1"/>
    <col min="2817" max="2817" width="18.33203125" style="42" customWidth="1"/>
    <col min="2818" max="2818" width="15.33203125" style="42" customWidth="1"/>
    <col min="2819" max="2819" width="17.6640625" style="42" customWidth="1"/>
    <col min="2820" max="2820" width="14.33203125" style="42" bestFit="1" customWidth="1"/>
    <col min="2821" max="2821" width="12.6640625" style="42" customWidth="1"/>
    <col min="2822" max="2822" width="18.33203125" style="42" customWidth="1"/>
    <col min="2823" max="2823" width="24.5546875" style="42" customWidth="1"/>
    <col min="2824" max="2824" width="11.6640625" style="42" customWidth="1"/>
    <col min="2825" max="2825" width="12.6640625" style="42" customWidth="1"/>
    <col min="2826" max="2826" width="17.6640625" style="42" customWidth="1"/>
    <col min="2827" max="2827" width="16.6640625" style="42" customWidth="1"/>
    <col min="2828" max="2828" width="29.6640625" style="42" customWidth="1"/>
    <col min="2829" max="2829" width="24.6640625" style="42" customWidth="1"/>
    <col min="2830" max="2830" width="19.44140625" style="42" customWidth="1"/>
    <col min="2831" max="2831" width="8.5546875" style="42"/>
    <col min="2832" max="2832" width="12" style="42" customWidth="1"/>
    <col min="2833" max="2833" width="11.44140625" style="42" customWidth="1"/>
    <col min="2834" max="2835" width="12" style="42" customWidth="1"/>
    <col min="2836" max="3071" width="8.5546875" style="42"/>
    <col min="3072" max="3072" width="20" style="42" customWidth="1"/>
    <col min="3073" max="3073" width="18.33203125" style="42" customWidth="1"/>
    <col min="3074" max="3074" width="15.33203125" style="42" customWidth="1"/>
    <col min="3075" max="3075" width="17.6640625" style="42" customWidth="1"/>
    <col min="3076" max="3076" width="14.33203125" style="42" bestFit="1" customWidth="1"/>
    <col min="3077" max="3077" width="12.6640625" style="42" customWidth="1"/>
    <col min="3078" max="3078" width="18.33203125" style="42" customWidth="1"/>
    <col min="3079" max="3079" width="24.5546875" style="42" customWidth="1"/>
    <col min="3080" max="3080" width="11.6640625" style="42" customWidth="1"/>
    <col min="3081" max="3081" width="12.6640625" style="42" customWidth="1"/>
    <col min="3082" max="3082" width="17.6640625" style="42" customWidth="1"/>
    <col min="3083" max="3083" width="16.6640625" style="42" customWidth="1"/>
    <col min="3084" max="3084" width="29.6640625" style="42" customWidth="1"/>
    <col min="3085" max="3085" width="24.6640625" style="42" customWidth="1"/>
    <col min="3086" max="3086" width="19.44140625" style="42" customWidth="1"/>
    <col min="3087" max="3087" width="8.5546875" style="42"/>
    <col min="3088" max="3088" width="12" style="42" customWidth="1"/>
    <col min="3089" max="3089" width="11.44140625" style="42" customWidth="1"/>
    <col min="3090" max="3091" width="12" style="42" customWidth="1"/>
    <col min="3092" max="3327" width="8.5546875" style="42"/>
    <col min="3328" max="3328" width="20" style="42" customWidth="1"/>
    <col min="3329" max="3329" width="18.33203125" style="42" customWidth="1"/>
    <col min="3330" max="3330" width="15.33203125" style="42" customWidth="1"/>
    <col min="3331" max="3331" width="17.6640625" style="42" customWidth="1"/>
    <col min="3332" max="3332" width="14.33203125" style="42" bestFit="1" customWidth="1"/>
    <col min="3333" max="3333" width="12.6640625" style="42" customWidth="1"/>
    <col min="3334" max="3334" width="18.33203125" style="42" customWidth="1"/>
    <col min="3335" max="3335" width="24.5546875" style="42" customWidth="1"/>
    <col min="3336" max="3336" width="11.6640625" style="42" customWidth="1"/>
    <col min="3337" max="3337" width="12.6640625" style="42" customWidth="1"/>
    <col min="3338" max="3338" width="17.6640625" style="42" customWidth="1"/>
    <col min="3339" max="3339" width="16.6640625" style="42" customWidth="1"/>
    <col min="3340" max="3340" width="29.6640625" style="42" customWidth="1"/>
    <col min="3341" max="3341" width="24.6640625" style="42" customWidth="1"/>
    <col min="3342" max="3342" width="19.44140625" style="42" customWidth="1"/>
    <col min="3343" max="3343" width="8.5546875" style="42"/>
    <col min="3344" max="3344" width="12" style="42" customWidth="1"/>
    <col min="3345" max="3345" width="11.44140625" style="42" customWidth="1"/>
    <col min="3346" max="3347" width="12" style="42" customWidth="1"/>
    <col min="3348" max="3583" width="8.5546875" style="42"/>
    <col min="3584" max="3584" width="20" style="42" customWidth="1"/>
    <col min="3585" max="3585" width="18.33203125" style="42" customWidth="1"/>
    <col min="3586" max="3586" width="15.33203125" style="42" customWidth="1"/>
    <col min="3587" max="3587" width="17.6640625" style="42" customWidth="1"/>
    <col min="3588" max="3588" width="14.33203125" style="42" bestFit="1" customWidth="1"/>
    <col min="3589" max="3589" width="12.6640625" style="42" customWidth="1"/>
    <col min="3590" max="3590" width="18.33203125" style="42" customWidth="1"/>
    <col min="3591" max="3591" width="24.5546875" style="42" customWidth="1"/>
    <col min="3592" max="3592" width="11.6640625" style="42" customWidth="1"/>
    <col min="3593" max="3593" width="12.6640625" style="42" customWidth="1"/>
    <col min="3594" max="3594" width="17.6640625" style="42" customWidth="1"/>
    <col min="3595" max="3595" width="16.6640625" style="42" customWidth="1"/>
    <col min="3596" max="3596" width="29.6640625" style="42" customWidth="1"/>
    <col min="3597" max="3597" width="24.6640625" style="42" customWidth="1"/>
    <col min="3598" max="3598" width="19.44140625" style="42" customWidth="1"/>
    <col min="3599" max="3599" width="8.5546875" style="42"/>
    <col min="3600" max="3600" width="12" style="42" customWidth="1"/>
    <col min="3601" max="3601" width="11.44140625" style="42" customWidth="1"/>
    <col min="3602" max="3603" width="12" style="42" customWidth="1"/>
    <col min="3604" max="3839" width="8.5546875" style="42"/>
    <col min="3840" max="3840" width="20" style="42" customWidth="1"/>
    <col min="3841" max="3841" width="18.33203125" style="42" customWidth="1"/>
    <col min="3842" max="3842" width="15.33203125" style="42" customWidth="1"/>
    <col min="3843" max="3843" width="17.6640625" style="42" customWidth="1"/>
    <col min="3844" max="3844" width="14.33203125" style="42" bestFit="1" customWidth="1"/>
    <col min="3845" max="3845" width="12.6640625" style="42" customWidth="1"/>
    <col min="3846" max="3846" width="18.33203125" style="42" customWidth="1"/>
    <col min="3847" max="3847" width="24.5546875" style="42" customWidth="1"/>
    <col min="3848" max="3848" width="11.6640625" style="42" customWidth="1"/>
    <col min="3849" max="3849" width="12.6640625" style="42" customWidth="1"/>
    <col min="3850" max="3850" width="17.6640625" style="42" customWidth="1"/>
    <col min="3851" max="3851" width="16.6640625" style="42" customWidth="1"/>
    <col min="3852" max="3852" width="29.6640625" style="42" customWidth="1"/>
    <col min="3853" max="3853" width="24.6640625" style="42" customWidth="1"/>
    <col min="3854" max="3854" width="19.44140625" style="42" customWidth="1"/>
    <col min="3855" max="3855" width="8.5546875" style="42"/>
    <col min="3856" max="3856" width="12" style="42" customWidth="1"/>
    <col min="3857" max="3857" width="11.44140625" style="42" customWidth="1"/>
    <col min="3858" max="3859" width="12" style="42" customWidth="1"/>
    <col min="3860" max="4095" width="8.5546875" style="42"/>
    <col min="4096" max="4096" width="20" style="42" customWidth="1"/>
    <col min="4097" max="4097" width="18.33203125" style="42" customWidth="1"/>
    <col min="4098" max="4098" width="15.33203125" style="42" customWidth="1"/>
    <col min="4099" max="4099" width="17.6640625" style="42" customWidth="1"/>
    <col min="4100" max="4100" width="14.33203125" style="42" bestFit="1" customWidth="1"/>
    <col min="4101" max="4101" width="12.6640625" style="42" customWidth="1"/>
    <col min="4102" max="4102" width="18.33203125" style="42" customWidth="1"/>
    <col min="4103" max="4103" width="24.5546875" style="42" customWidth="1"/>
    <col min="4104" max="4104" width="11.6640625" style="42" customWidth="1"/>
    <col min="4105" max="4105" width="12.6640625" style="42" customWidth="1"/>
    <col min="4106" max="4106" width="17.6640625" style="42" customWidth="1"/>
    <col min="4107" max="4107" width="16.6640625" style="42" customWidth="1"/>
    <col min="4108" max="4108" width="29.6640625" style="42" customWidth="1"/>
    <col min="4109" max="4109" width="24.6640625" style="42" customWidth="1"/>
    <col min="4110" max="4110" width="19.44140625" style="42" customWidth="1"/>
    <col min="4111" max="4111" width="8.5546875" style="42"/>
    <col min="4112" max="4112" width="12" style="42" customWidth="1"/>
    <col min="4113" max="4113" width="11.44140625" style="42" customWidth="1"/>
    <col min="4114" max="4115" width="12" style="42" customWidth="1"/>
    <col min="4116" max="4351" width="8.5546875" style="42"/>
    <col min="4352" max="4352" width="20" style="42" customWidth="1"/>
    <col min="4353" max="4353" width="18.33203125" style="42" customWidth="1"/>
    <col min="4354" max="4354" width="15.33203125" style="42" customWidth="1"/>
    <col min="4355" max="4355" width="17.6640625" style="42" customWidth="1"/>
    <col min="4356" max="4356" width="14.33203125" style="42" bestFit="1" customWidth="1"/>
    <col min="4357" max="4357" width="12.6640625" style="42" customWidth="1"/>
    <col min="4358" max="4358" width="18.33203125" style="42" customWidth="1"/>
    <col min="4359" max="4359" width="24.5546875" style="42" customWidth="1"/>
    <col min="4360" max="4360" width="11.6640625" style="42" customWidth="1"/>
    <col min="4361" max="4361" width="12.6640625" style="42" customWidth="1"/>
    <col min="4362" max="4362" width="17.6640625" style="42" customWidth="1"/>
    <col min="4363" max="4363" width="16.6640625" style="42" customWidth="1"/>
    <col min="4364" max="4364" width="29.6640625" style="42" customWidth="1"/>
    <col min="4365" max="4365" width="24.6640625" style="42" customWidth="1"/>
    <col min="4366" max="4366" width="19.44140625" style="42" customWidth="1"/>
    <col min="4367" max="4367" width="8.5546875" style="42"/>
    <col min="4368" max="4368" width="12" style="42" customWidth="1"/>
    <col min="4369" max="4369" width="11.44140625" style="42" customWidth="1"/>
    <col min="4370" max="4371" width="12" style="42" customWidth="1"/>
    <col min="4372" max="4607" width="8.5546875" style="42"/>
    <col min="4608" max="4608" width="20" style="42" customWidth="1"/>
    <col min="4609" max="4609" width="18.33203125" style="42" customWidth="1"/>
    <col min="4610" max="4610" width="15.33203125" style="42" customWidth="1"/>
    <col min="4611" max="4611" width="17.6640625" style="42" customWidth="1"/>
    <col min="4612" max="4612" width="14.33203125" style="42" bestFit="1" customWidth="1"/>
    <col min="4613" max="4613" width="12.6640625" style="42" customWidth="1"/>
    <col min="4614" max="4614" width="18.33203125" style="42" customWidth="1"/>
    <col min="4615" max="4615" width="24.5546875" style="42" customWidth="1"/>
    <col min="4616" max="4616" width="11.6640625" style="42" customWidth="1"/>
    <col min="4617" max="4617" width="12.6640625" style="42" customWidth="1"/>
    <col min="4618" max="4618" width="17.6640625" style="42" customWidth="1"/>
    <col min="4619" max="4619" width="16.6640625" style="42" customWidth="1"/>
    <col min="4620" max="4620" width="29.6640625" style="42" customWidth="1"/>
    <col min="4621" max="4621" width="24.6640625" style="42" customWidth="1"/>
    <col min="4622" max="4622" width="19.44140625" style="42" customWidth="1"/>
    <col min="4623" max="4623" width="8.5546875" style="42"/>
    <col min="4624" max="4624" width="12" style="42" customWidth="1"/>
    <col min="4625" max="4625" width="11.44140625" style="42" customWidth="1"/>
    <col min="4626" max="4627" width="12" style="42" customWidth="1"/>
    <col min="4628" max="4863" width="8.5546875" style="42"/>
    <col min="4864" max="4864" width="20" style="42" customWidth="1"/>
    <col min="4865" max="4865" width="18.33203125" style="42" customWidth="1"/>
    <col min="4866" max="4866" width="15.33203125" style="42" customWidth="1"/>
    <col min="4867" max="4867" width="17.6640625" style="42" customWidth="1"/>
    <col min="4868" max="4868" width="14.33203125" style="42" bestFit="1" customWidth="1"/>
    <col min="4869" max="4869" width="12.6640625" style="42" customWidth="1"/>
    <col min="4870" max="4870" width="18.33203125" style="42" customWidth="1"/>
    <col min="4871" max="4871" width="24.5546875" style="42" customWidth="1"/>
    <col min="4872" max="4872" width="11.6640625" style="42" customWidth="1"/>
    <col min="4873" max="4873" width="12.6640625" style="42" customWidth="1"/>
    <col min="4874" max="4874" width="17.6640625" style="42" customWidth="1"/>
    <col min="4875" max="4875" width="16.6640625" style="42" customWidth="1"/>
    <col min="4876" max="4876" width="29.6640625" style="42" customWidth="1"/>
    <col min="4877" max="4877" width="24.6640625" style="42" customWidth="1"/>
    <col min="4878" max="4878" width="19.44140625" style="42" customWidth="1"/>
    <col min="4879" max="4879" width="8.5546875" style="42"/>
    <col min="4880" max="4880" width="12" style="42" customWidth="1"/>
    <col min="4881" max="4881" width="11.44140625" style="42" customWidth="1"/>
    <col min="4882" max="4883" width="12" style="42" customWidth="1"/>
    <col min="4884" max="5119" width="8.5546875" style="42"/>
    <col min="5120" max="5120" width="20" style="42" customWidth="1"/>
    <col min="5121" max="5121" width="18.33203125" style="42" customWidth="1"/>
    <col min="5122" max="5122" width="15.33203125" style="42" customWidth="1"/>
    <col min="5123" max="5123" width="17.6640625" style="42" customWidth="1"/>
    <col min="5124" max="5124" width="14.33203125" style="42" bestFit="1" customWidth="1"/>
    <col min="5125" max="5125" width="12.6640625" style="42" customWidth="1"/>
    <col min="5126" max="5126" width="18.33203125" style="42" customWidth="1"/>
    <col min="5127" max="5127" width="24.5546875" style="42" customWidth="1"/>
    <col min="5128" max="5128" width="11.6640625" style="42" customWidth="1"/>
    <col min="5129" max="5129" width="12.6640625" style="42" customWidth="1"/>
    <col min="5130" max="5130" width="17.6640625" style="42" customWidth="1"/>
    <col min="5131" max="5131" width="16.6640625" style="42" customWidth="1"/>
    <col min="5132" max="5132" width="29.6640625" style="42" customWidth="1"/>
    <col min="5133" max="5133" width="24.6640625" style="42" customWidth="1"/>
    <col min="5134" max="5134" width="19.44140625" style="42" customWidth="1"/>
    <col min="5135" max="5135" width="8.5546875" style="42"/>
    <col min="5136" max="5136" width="12" style="42" customWidth="1"/>
    <col min="5137" max="5137" width="11.44140625" style="42" customWidth="1"/>
    <col min="5138" max="5139" width="12" style="42" customWidth="1"/>
    <col min="5140" max="5375" width="8.5546875" style="42"/>
    <col min="5376" max="5376" width="20" style="42" customWidth="1"/>
    <col min="5377" max="5377" width="18.33203125" style="42" customWidth="1"/>
    <col min="5378" max="5378" width="15.33203125" style="42" customWidth="1"/>
    <col min="5379" max="5379" width="17.6640625" style="42" customWidth="1"/>
    <col min="5380" max="5380" width="14.33203125" style="42" bestFit="1" customWidth="1"/>
    <col min="5381" max="5381" width="12.6640625" style="42" customWidth="1"/>
    <col min="5382" max="5382" width="18.33203125" style="42" customWidth="1"/>
    <col min="5383" max="5383" width="24.5546875" style="42" customWidth="1"/>
    <col min="5384" max="5384" width="11.6640625" style="42" customWidth="1"/>
    <col min="5385" max="5385" width="12.6640625" style="42" customWidth="1"/>
    <col min="5386" max="5386" width="17.6640625" style="42" customWidth="1"/>
    <col min="5387" max="5387" width="16.6640625" style="42" customWidth="1"/>
    <col min="5388" max="5388" width="29.6640625" style="42" customWidth="1"/>
    <col min="5389" max="5389" width="24.6640625" style="42" customWidth="1"/>
    <col min="5390" max="5390" width="19.44140625" style="42" customWidth="1"/>
    <col min="5391" max="5391" width="8.5546875" style="42"/>
    <col min="5392" max="5392" width="12" style="42" customWidth="1"/>
    <col min="5393" max="5393" width="11.44140625" style="42" customWidth="1"/>
    <col min="5394" max="5395" width="12" style="42" customWidth="1"/>
    <col min="5396" max="5631" width="8.5546875" style="42"/>
    <col min="5632" max="5632" width="20" style="42" customWidth="1"/>
    <col min="5633" max="5633" width="18.33203125" style="42" customWidth="1"/>
    <col min="5634" max="5634" width="15.33203125" style="42" customWidth="1"/>
    <col min="5635" max="5635" width="17.6640625" style="42" customWidth="1"/>
    <col min="5636" max="5636" width="14.33203125" style="42" bestFit="1" customWidth="1"/>
    <col min="5637" max="5637" width="12.6640625" style="42" customWidth="1"/>
    <col min="5638" max="5638" width="18.33203125" style="42" customWidth="1"/>
    <col min="5639" max="5639" width="24.5546875" style="42" customWidth="1"/>
    <col min="5640" max="5640" width="11.6640625" style="42" customWidth="1"/>
    <col min="5641" max="5641" width="12.6640625" style="42" customWidth="1"/>
    <col min="5642" max="5642" width="17.6640625" style="42" customWidth="1"/>
    <col min="5643" max="5643" width="16.6640625" style="42" customWidth="1"/>
    <col min="5644" max="5644" width="29.6640625" style="42" customWidth="1"/>
    <col min="5645" max="5645" width="24.6640625" style="42" customWidth="1"/>
    <col min="5646" max="5646" width="19.44140625" style="42" customWidth="1"/>
    <col min="5647" max="5647" width="8.5546875" style="42"/>
    <col min="5648" max="5648" width="12" style="42" customWidth="1"/>
    <col min="5649" max="5649" width="11.44140625" style="42" customWidth="1"/>
    <col min="5650" max="5651" width="12" style="42" customWidth="1"/>
    <col min="5652" max="5887" width="8.5546875" style="42"/>
    <col min="5888" max="5888" width="20" style="42" customWidth="1"/>
    <col min="5889" max="5889" width="18.33203125" style="42" customWidth="1"/>
    <col min="5890" max="5890" width="15.33203125" style="42" customWidth="1"/>
    <col min="5891" max="5891" width="17.6640625" style="42" customWidth="1"/>
    <col min="5892" max="5892" width="14.33203125" style="42" bestFit="1" customWidth="1"/>
    <col min="5893" max="5893" width="12.6640625" style="42" customWidth="1"/>
    <col min="5894" max="5894" width="18.33203125" style="42" customWidth="1"/>
    <col min="5895" max="5895" width="24.5546875" style="42" customWidth="1"/>
    <col min="5896" max="5896" width="11.6640625" style="42" customWidth="1"/>
    <col min="5897" max="5897" width="12.6640625" style="42" customWidth="1"/>
    <col min="5898" max="5898" width="17.6640625" style="42" customWidth="1"/>
    <col min="5899" max="5899" width="16.6640625" style="42" customWidth="1"/>
    <col min="5900" max="5900" width="29.6640625" style="42" customWidth="1"/>
    <col min="5901" max="5901" width="24.6640625" style="42" customWidth="1"/>
    <col min="5902" max="5902" width="19.44140625" style="42" customWidth="1"/>
    <col min="5903" max="5903" width="8.5546875" style="42"/>
    <col min="5904" max="5904" width="12" style="42" customWidth="1"/>
    <col min="5905" max="5905" width="11.44140625" style="42" customWidth="1"/>
    <col min="5906" max="5907" width="12" style="42" customWidth="1"/>
    <col min="5908" max="6143" width="8.5546875" style="42"/>
    <col min="6144" max="6144" width="20" style="42" customWidth="1"/>
    <col min="6145" max="6145" width="18.33203125" style="42" customWidth="1"/>
    <col min="6146" max="6146" width="15.33203125" style="42" customWidth="1"/>
    <col min="6147" max="6147" width="17.6640625" style="42" customWidth="1"/>
    <col min="6148" max="6148" width="14.33203125" style="42" bestFit="1" customWidth="1"/>
    <col min="6149" max="6149" width="12.6640625" style="42" customWidth="1"/>
    <col min="6150" max="6150" width="18.33203125" style="42" customWidth="1"/>
    <col min="6151" max="6151" width="24.5546875" style="42" customWidth="1"/>
    <col min="6152" max="6152" width="11.6640625" style="42" customWidth="1"/>
    <col min="6153" max="6153" width="12.6640625" style="42" customWidth="1"/>
    <col min="6154" max="6154" width="17.6640625" style="42" customWidth="1"/>
    <col min="6155" max="6155" width="16.6640625" style="42" customWidth="1"/>
    <col min="6156" max="6156" width="29.6640625" style="42" customWidth="1"/>
    <col min="6157" max="6157" width="24.6640625" style="42" customWidth="1"/>
    <col min="6158" max="6158" width="19.44140625" style="42" customWidth="1"/>
    <col min="6159" max="6159" width="8.5546875" style="42"/>
    <col min="6160" max="6160" width="12" style="42" customWidth="1"/>
    <col min="6161" max="6161" width="11.44140625" style="42" customWidth="1"/>
    <col min="6162" max="6163" width="12" style="42" customWidth="1"/>
    <col min="6164" max="6399" width="8.5546875" style="42"/>
    <col min="6400" max="6400" width="20" style="42" customWidth="1"/>
    <col min="6401" max="6401" width="18.33203125" style="42" customWidth="1"/>
    <col min="6402" max="6402" width="15.33203125" style="42" customWidth="1"/>
    <col min="6403" max="6403" width="17.6640625" style="42" customWidth="1"/>
    <col min="6404" max="6404" width="14.33203125" style="42" bestFit="1" customWidth="1"/>
    <col min="6405" max="6405" width="12.6640625" style="42" customWidth="1"/>
    <col min="6406" max="6406" width="18.33203125" style="42" customWidth="1"/>
    <col min="6407" max="6407" width="24.5546875" style="42" customWidth="1"/>
    <col min="6408" max="6408" width="11.6640625" style="42" customWidth="1"/>
    <col min="6409" max="6409" width="12.6640625" style="42" customWidth="1"/>
    <col min="6410" max="6410" width="17.6640625" style="42" customWidth="1"/>
    <col min="6411" max="6411" width="16.6640625" style="42" customWidth="1"/>
    <col min="6412" max="6412" width="29.6640625" style="42" customWidth="1"/>
    <col min="6413" max="6413" width="24.6640625" style="42" customWidth="1"/>
    <col min="6414" max="6414" width="19.44140625" style="42" customWidth="1"/>
    <col min="6415" max="6415" width="8.5546875" style="42"/>
    <col min="6416" max="6416" width="12" style="42" customWidth="1"/>
    <col min="6417" max="6417" width="11.44140625" style="42" customWidth="1"/>
    <col min="6418" max="6419" width="12" style="42" customWidth="1"/>
    <col min="6420" max="6655" width="8.5546875" style="42"/>
    <col min="6656" max="6656" width="20" style="42" customWidth="1"/>
    <col min="6657" max="6657" width="18.33203125" style="42" customWidth="1"/>
    <col min="6658" max="6658" width="15.33203125" style="42" customWidth="1"/>
    <col min="6659" max="6659" width="17.6640625" style="42" customWidth="1"/>
    <col min="6660" max="6660" width="14.33203125" style="42" bestFit="1" customWidth="1"/>
    <col min="6661" max="6661" width="12.6640625" style="42" customWidth="1"/>
    <col min="6662" max="6662" width="18.33203125" style="42" customWidth="1"/>
    <col min="6663" max="6663" width="24.5546875" style="42" customWidth="1"/>
    <col min="6664" max="6664" width="11.6640625" style="42" customWidth="1"/>
    <col min="6665" max="6665" width="12.6640625" style="42" customWidth="1"/>
    <col min="6666" max="6666" width="17.6640625" style="42" customWidth="1"/>
    <col min="6667" max="6667" width="16.6640625" style="42" customWidth="1"/>
    <col min="6668" max="6668" width="29.6640625" style="42" customWidth="1"/>
    <col min="6669" max="6669" width="24.6640625" style="42" customWidth="1"/>
    <col min="6670" max="6670" width="19.44140625" style="42" customWidth="1"/>
    <col min="6671" max="6671" width="8.5546875" style="42"/>
    <col min="6672" max="6672" width="12" style="42" customWidth="1"/>
    <col min="6673" max="6673" width="11.44140625" style="42" customWidth="1"/>
    <col min="6674" max="6675" width="12" style="42" customWidth="1"/>
    <col min="6676" max="6911" width="8.5546875" style="42"/>
    <col min="6912" max="6912" width="20" style="42" customWidth="1"/>
    <col min="6913" max="6913" width="18.33203125" style="42" customWidth="1"/>
    <col min="6914" max="6914" width="15.33203125" style="42" customWidth="1"/>
    <col min="6915" max="6915" width="17.6640625" style="42" customWidth="1"/>
    <col min="6916" max="6916" width="14.33203125" style="42" bestFit="1" customWidth="1"/>
    <col min="6917" max="6917" width="12.6640625" style="42" customWidth="1"/>
    <col min="6918" max="6918" width="18.33203125" style="42" customWidth="1"/>
    <col min="6919" max="6919" width="24.5546875" style="42" customWidth="1"/>
    <col min="6920" max="6920" width="11.6640625" style="42" customWidth="1"/>
    <col min="6921" max="6921" width="12.6640625" style="42" customWidth="1"/>
    <col min="6922" max="6922" width="17.6640625" style="42" customWidth="1"/>
    <col min="6923" max="6923" width="16.6640625" style="42" customWidth="1"/>
    <col min="6924" max="6924" width="29.6640625" style="42" customWidth="1"/>
    <col min="6925" max="6925" width="24.6640625" style="42" customWidth="1"/>
    <col min="6926" max="6926" width="19.44140625" style="42" customWidth="1"/>
    <col min="6927" max="6927" width="8.5546875" style="42"/>
    <col min="6928" max="6928" width="12" style="42" customWidth="1"/>
    <col min="6929" max="6929" width="11.44140625" style="42" customWidth="1"/>
    <col min="6930" max="6931" width="12" style="42" customWidth="1"/>
    <col min="6932" max="7167" width="8.5546875" style="42"/>
    <col min="7168" max="7168" width="20" style="42" customWidth="1"/>
    <col min="7169" max="7169" width="18.33203125" style="42" customWidth="1"/>
    <col min="7170" max="7170" width="15.33203125" style="42" customWidth="1"/>
    <col min="7171" max="7171" width="17.6640625" style="42" customWidth="1"/>
    <col min="7172" max="7172" width="14.33203125" style="42" bestFit="1" customWidth="1"/>
    <col min="7173" max="7173" width="12.6640625" style="42" customWidth="1"/>
    <col min="7174" max="7174" width="18.33203125" style="42" customWidth="1"/>
    <col min="7175" max="7175" width="24.5546875" style="42" customWidth="1"/>
    <col min="7176" max="7176" width="11.6640625" style="42" customWidth="1"/>
    <col min="7177" max="7177" width="12.6640625" style="42" customWidth="1"/>
    <col min="7178" max="7178" width="17.6640625" style="42" customWidth="1"/>
    <col min="7179" max="7179" width="16.6640625" style="42" customWidth="1"/>
    <col min="7180" max="7180" width="29.6640625" style="42" customWidth="1"/>
    <col min="7181" max="7181" width="24.6640625" style="42" customWidth="1"/>
    <col min="7182" max="7182" width="19.44140625" style="42" customWidth="1"/>
    <col min="7183" max="7183" width="8.5546875" style="42"/>
    <col min="7184" max="7184" width="12" style="42" customWidth="1"/>
    <col min="7185" max="7185" width="11.44140625" style="42" customWidth="1"/>
    <col min="7186" max="7187" width="12" style="42" customWidth="1"/>
    <col min="7188" max="7423" width="8.5546875" style="42"/>
    <col min="7424" max="7424" width="20" style="42" customWidth="1"/>
    <col min="7425" max="7425" width="18.33203125" style="42" customWidth="1"/>
    <col min="7426" max="7426" width="15.33203125" style="42" customWidth="1"/>
    <col min="7427" max="7427" width="17.6640625" style="42" customWidth="1"/>
    <col min="7428" max="7428" width="14.33203125" style="42" bestFit="1" customWidth="1"/>
    <col min="7429" max="7429" width="12.6640625" style="42" customWidth="1"/>
    <col min="7430" max="7430" width="18.33203125" style="42" customWidth="1"/>
    <col min="7431" max="7431" width="24.5546875" style="42" customWidth="1"/>
    <col min="7432" max="7432" width="11.6640625" style="42" customWidth="1"/>
    <col min="7433" max="7433" width="12.6640625" style="42" customWidth="1"/>
    <col min="7434" max="7434" width="17.6640625" style="42" customWidth="1"/>
    <col min="7435" max="7435" width="16.6640625" style="42" customWidth="1"/>
    <col min="7436" max="7436" width="29.6640625" style="42" customWidth="1"/>
    <col min="7437" max="7437" width="24.6640625" style="42" customWidth="1"/>
    <col min="7438" max="7438" width="19.44140625" style="42" customWidth="1"/>
    <col min="7439" max="7439" width="8.5546875" style="42"/>
    <col min="7440" max="7440" width="12" style="42" customWidth="1"/>
    <col min="7441" max="7441" width="11.44140625" style="42" customWidth="1"/>
    <col min="7442" max="7443" width="12" style="42" customWidth="1"/>
    <col min="7444" max="7679" width="8.5546875" style="42"/>
    <col min="7680" max="7680" width="20" style="42" customWidth="1"/>
    <col min="7681" max="7681" width="18.33203125" style="42" customWidth="1"/>
    <col min="7682" max="7682" width="15.33203125" style="42" customWidth="1"/>
    <col min="7683" max="7683" width="17.6640625" style="42" customWidth="1"/>
    <col min="7684" max="7684" width="14.33203125" style="42" bestFit="1" customWidth="1"/>
    <col min="7685" max="7685" width="12.6640625" style="42" customWidth="1"/>
    <col min="7686" max="7686" width="18.33203125" style="42" customWidth="1"/>
    <col min="7687" max="7687" width="24.5546875" style="42" customWidth="1"/>
    <col min="7688" max="7688" width="11.6640625" style="42" customWidth="1"/>
    <col min="7689" max="7689" width="12.6640625" style="42" customWidth="1"/>
    <col min="7690" max="7690" width="17.6640625" style="42" customWidth="1"/>
    <col min="7691" max="7691" width="16.6640625" style="42" customWidth="1"/>
    <col min="7692" max="7692" width="29.6640625" style="42" customWidth="1"/>
    <col min="7693" max="7693" width="24.6640625" style="42" customWidth="1"/>
    <col min="7694" max="7694" width="19.44140625" style="42" customWidth="1"/>
    <col min="7695" max="7695" width="8.5546875" style="42"/>
    <col min="7696" max="7696" width="12" style="42" customWidth="1"/>
    <col min="7697" max="7697" width="11.44140625" style="42" customWidth="1"/>
    <col min="7698" max="7699" width="12" style="42" customWidth="1"/>
    <col min="7700" max="7935" width="8.5546875" style="42"/>
    <col min="7936" max="7936" width="20" style="42" customWidth="1"/>
    <col min="7937" max="7937" width="18.33203125" style="42" customWidth="1"/>
    <col min="7938" max="7938" width="15.33203125" style="42" customWidth="1"/>
    <col min="7939" max="7939" width="17.6640625" style="42" customWidth="1"/>
    <col min="7940" max="7940" width="14.33203125" style="42" bestFit="1" customWidth="1"/>
    <col min="7941" max="7941" width="12.6640625" style="42" customWidth="1"/>
    <col min="7942" max="7942" width="18.33203125" style="42" customWidth="1"/>
    <col min="7943" max="7943" width="24.5546875" style="42" customWidth="1"/>
    <col min="7944" max="7944" width="11.6640625" style="42" customWidth="1"/>
    <col min="7945" max="7945" width="12.6640625" style="42" customWidth="1"/>
    <col min="7946" max="7946" width="17.6640625" style="42" customWidth="1"/>
    <col min="7947" max="7947" width="16.6640625" style="42" customWidth="1"/>
    <col min="7948" max="7948" width="29.6640625" style="42" customWidth="1"/>
    <col min="7949" max="7949" width="24.6640625" style="42" customWidth="1"/>
    <col min="7950" max="7950" width="19.44140625" style="42" customWidth="1"/>
    <col min="7951" max="7951" width="8.5546875" style="42"/>
    <col min="7952" max="7952" width="12" style="42" customWidth="1"/>
    <col min="7953" max="7953" width="11.44140625" style="42" customWidth="1"/>
    <col min="7954" max="7955" width="12" style="42" customWidth="1"/>
    <col min="7956" max="8191" width="8.5546875" style="42"/>
    <col min="8192" max="8192" width="20" style="42" customWidth="1"/>
    <col min="8193" max="8193" width="18.33203125" style="42" customWidth="1"/>
    <col min="8194" max="8194" width="15.33203125" style="42" customWidth="1"/>
    <col min="8195" max="8195" width="17.6640625" style="42" customWidth="1"/>
    <col min="8196" max="8196" width="14.33203125" style="42" bestFit="1" customWidth="1"/>
    <col min="8197" max="8197" width="12.6640625" style="42" customWidth="1"/>
    <col min="8198" max="8198" width="18.33203125" style="42" customWidth="1"/>
    <col min="8199" max="8199" width="24.5546875" style="42" customWidth="1"/>
    <col min="8200" max="8200" width="11.6640625" style="42" customWidth="1"/>
    <col min="8201" max="8201" width="12.6640625" style="42" customWidth="1"/>
    <col min="8202" max="8202" width="17.6640625" style="42" customWidth="1"/>
    <col min="8203" max="8203" width="16.6640625" style="42" customWidth="1"/>
    <col min="8204" max="8204" width="29.6640625" style="42" customWidth="1"/>
    <col min="8205" max="8205" width="24.6640625" style="42" customWidth="1"/>
    <col min="8206" max="8206" width="19.44140625" style="42" customWidth="1"/>
    <col min="8207" max="8207" width="8.5546875" style="42"/>
    <col min="8208" max="8208" width="12" style="42" customWidth="1"/>
    <col min="8209" max="8209" width="11.44140625" style="42" customWidth="1"/>
    <col min="8210" max="8211" width="12" style="42" customWidth="1"/>
    <col min="8212" max="8447" width="8.5546875" style="42"/>
    <col min="8448" max="8448" width="20" style="42" customWidth="1"/>
    <col min="8449" max="8449" width="18.33203125" style="42" customWidth="1"/>
    <col min="8450" max="8450" width="15.33203125" style="42" customWidth="1"/>
    <col min="8451" max="8451" width="17.6640625" style="42" customWidth="1"/>
    <col min="8452" max="8452" width="14.33203125" style="42" bestFit="1" customWidth="1"/>
    <col min="8453" max="8453" width="12.6640625" style="42" customWidth="1"/>
    <col min="8454" max="8454" width="18.33203125" style="42" customWidth="1"/>
    <col min="8455" max="8455" width="24.5546875" style="42" customWidth="1"/>
    <col min="8456" max="8456" width="11.6640625" style="42" customWidth="1"/>
    <col min="8457" max="8457" width="12.6640625" style="42" customWidth="1"/>
    <col min="8458" max="8458" width="17.6640625" style="42" customWidth="1"/>
    <col min="8459" max="8459" width="16.6640625" style="42" customWidth="1"/>
    <col min="8460" max="8460" width="29.6640625" style="42" customWidth="1"/>
    <col min="8461" max="8461" width="24.6640625" style="42" customWidth="1"/>
    <col min="8462" max="8462" width="19.44140625" style="42" customWidth="1"/>
    <col min="8463" max="8463" width="8.5546875" style="42"/>
    <col min="8464" max="8464" width="12" style="42" customWidth="1"/>
    <col min="8465" max="8465" width="11.44140625" style="42" customWidth="1"/>
    <col min="8466" max="8467" width="12" style="42" customWidth="1"/>
    <col min="8468" max="8703" width="8.5546875" style="42"/>
    <col min="8704" max="8704" width="20" style="42" customWidth="1"/>
    <col min="8705" max="8705" width="18.33203125" style="42" customWidth="1"/>
    <col min="8706" max="8706" width="15.33203125" style="42" customWidth="1"/>
    <col min="8707" max="8707" width="17.6640625" style="42" customWidth="1"/>
    <col min="8708" max="8708" width="14.33203125" style="42" bestFit="1" customWidth="1"/>
    <col min="8709" max="8709" width="12.6640625" style="42" customWidth="1"/>
    <col min="8710" max="8710" width="18.33203125" style="42" customWidth="1"/>
    <col min="8711" max="8711" width="24.5546875" style="42" customWidth="1"/>
    <col min="8712" max="8712" width="11.6640625" style="42" customWidth="1"/>
    <col min="8713" max="8713" width="12.6640625" style="42" customWidth="1"/>
    <col min="8714" max="8714" width="17.6640625" style="42" customWidth="1"/>
    <col min="8715" max="8715" width="16.6640625" style="42" customWidth="1"/>
    <col min="8716" max="8716" width="29.6640625" style="42" customWidth="1"/>
    <col min="8717" max="8717" width="24.6640625" style="42" customWidth="1"/>
    <col min="8718" max="8718" width="19.44140625" style="42" customWidth="1"/>
    <col min="8719" max="8719" width="8.5546875" style="42"/>
    <col min="8720" max="8720" width="12" style="42" customWidth="1"/>
    <col min="8721" max="8721" width="11.44140625" style="42" customWidth="1"/>
    <col min="8722" max="8723" width="12" style="42" customWidth="1"/>
    <col min="8724" max="8959" width="8.5546875" style="42"/>
    <col min="8960" max="8960" width="20" style="42" customWidth="1"/>
    <col min="8961" max="8961" width="18.33203125" style="42" customWidth="1"/>
    <col min="8962" max="8962" width="15.33203125" style="42" customWidth="1"/>
    <col min="8963" max="8963" width="17.6640625" style="42" customWidth="1"/>
    <col min="8964" max="8964" width="14.33203125" style="42" bestFit="1" customWidth="1"/>
    <col min="8965" max="8965" width="12.6640625" style="42" customWidth="1"/>
    <col min="8966" max="8966" width="18.33203125" style="42" customWidth="1"/>
    <col min="8967" max="8967" width="24.5546875" style="42" customWidth="1"/>
    <col min="8968" max="8968" width="11.6640625" style="42" customWidth="1"/>
    <col min="8969" max="8969" width="12.6640625" style="42" customWidth="1"/>
    <col min="8970" max="8970" width="17.6640625" style="42" customWidth="1"/>
    <col min="8971" max="8971" width="16.6640625" style="42" customWidth="1"/>
    <col min="8972" max="8972" width="29.6640625" style="42" customWidth="1"/>
    <col min="8973" max="8973" width="24.6640625" style="42" customWidth="1"/>
    <col min="8974" max="8974" width="19.44140625" style="42" customWidth="1"/>
    <col min="8975" max="8975" width="8.5546875" style="42"/>
    <col min="8976" max="8976" width="12" style="42" customWidth="1"/>
    <col min="8977" max="8977" width="11.44140625" style="42" customWidth="1"/>
    <col min="8978" max="8979" width="12" style="42" customWidth="1"/>
    <col min="8980" max="9215" width="8.5546875" style="42"/>
    <col min="9216" max="9216" width="20" style="42" customWidth="1"/>
    <col min="9217" max="9217" width="18.33203125" style="42" customWidth="1"/>
    <col min="9218" max="9218" width="15.33203125" style="42" customWidth="1"/>
    <col min="9219" max="9219" width="17.6640625" style="42" customWidth="1"/>
    <col min="9220" max="9220" width="14.33203125" style="42" bestFit="1" customWidth="1"/>
    <col min="9221" max="9221" width="12.6640625" style="42" customWidth="1"/>
    <col min="9222" max="9222" width="18.33203125" style="42" customWidth="1"/>
    <col min="9223" max="9223" width="24.5546875" style="42" customWidth="1"/>
    <col min="9224" max="9224" width="11.6640625" style="42" customWidth="1"/>
    <col min="9225" max="9225" width="12.6640625" style="42" customWidth="1"/>
    <col min="9226" max="9226" width="17.6640625" style="42" customWidth="1"/>
    <col min="9227" max="9227" width="16.6640625" style="42" customWidth="1"/>
    <col min="9228" max="9228" width="29.6640625" style="42" customWidth="1"/>
    <col min="9229" max="9229" width="24.6640625" style="42" customWidth="1"/>
    <col min="9230" max="9230" width="19.44140625" style="42" customWidth="1"/>
    <col min="9231" max="9231" width="8.5546875" style="42"/>
    <col min="9232" max="9232" width="12" style="42" customWidth="1"/>
    <col min="9233" max="9233" width="11.44140625" style="42" customWidth="1"/>
    <col min="9234" max="9235" width="12" style="42" customWidth="1"/>
    <col min="9236" max="9471" width="8.5546875" style="42"/>
    <col min="9472" max="9472" width="20" style="42" customWidth="1"/>
    <col min="9473" max="9473" width="18.33203125" style="42" customWidth="1"/>
    <col min="9474" max="9474" width="15.33203125" style="42" customWidth="1"/>
    <col min="9475" max="9475" width="17.6640625" style="42" customWidth="1"/>
    <col min="9476" max="9476" width="14.33203125" style="42" bestFit="1" customWidth="1"/>
    <col min="9477" max="9477" width="12.6640625" style="42" customWidth="1"/>
    <col min="9478" max="9478" width="18.33203125" style="42" customWidth="1"/>
    <col min="9479" max="9479" width="24.5546875" style="42" customWidth="1"/>
    <col min="9480" max="9480" width="11.6640625" style="42" customWidth="1"/>
    <col min="9481" max="9481" width="12.6640625" style="42" customWidth="1"/>
    <col min="9482" max="9482" width="17.6640625" style="42" customWidth="1"/>
    <col min="9483" max="9483" width="16.6640625" style="42" customWidth="1"/>
    <col min="9484" max="9484" width="29.6640625" style="42" customWidth="1"/>
    <col min="9485" max="9485" width="24.6640625" style="42" customWidth="1"/>
    <col min="9486" max="9486" width="19.44140625" style="42" customWidth="1"/>
    <col min="9487" max="9487" width="8.5546875" style="42"/>
    <col min="9488" max="9488" width="12" style="42" customWidth="1"/>
    <col min="9489" max="9489" width="11.44140625" style="42" customWidth="1"/>
    <col min="9490" max="9491" width="12" style="42" customWidth="1"/>
    <col min="9492" max="9727" width="8.5546875" style="42"/>
    <col min="9728" max="9728" width="20" style="42" customWidth="1"/>
    <col min="9729" max="9729" width="18.33203125" style="42" customWidth="1"/>
    <col min="9730" max="9730" width="15.33203125" style="42" customWidth="1"/>
    <col min="9731" max="9731" width="17.6640625" style="42" customWidth="1"/>
    <col min="9732" max="9732" width="14.33203125" style="42" bestFit="1" customWidth="1"/>
    <col min="9733" max="9733" width="12.6640625" style="42" customWidth="1"/>
    <col min="9734" max="9734" width="18.33203125" style="42" customWidth="1"/>
    <col min="9735" max="9735" width="24.5546875" style="42" customWidth="1"/>
    <col min="9736" max="9736" width="11.6640625" style="42" customWidth="1"/>
    <col min="9737" max="9737" width="12.6640625" style="42" customWidth="1"/>
    <col min="9738" max="9738" width="17.6640625" style="42" customWidth="1"/>
    <col min="9739" max="9739" width="16.6640625" style="42" customWidth="1"/>
    <col min="9740" max="9740" width="29.6640625" style="42" customWidth="1"/>
    <col min="9741" max="9741" width="24.6640625" style="42" customWidth="1"/>
    <col min="9742" max="9742" width="19.44140625" style="42" customWidth="1"/>
    <col min="9743" max="9743" width="8.5546875" style="42"/>
    <col min="9744" max="9744" width="12" style="42" customWidth="1"/>
    <col min="9745" max="9745" width="11.44140625" style="42" customWidth="1"/>
    <col min="9746" max="9747" width="12" style="42" customWidth="1"/>
    <col min="9748" max="9983" width="8.5546875" style="42"/>
    <col min="9984" max="9984" width="20" style="42" customWidth="1"/>
    <col min="9985" max="9985" width="18.33203125" style="42" customWidth="1"/>
    <col min="9986" max="9986" width="15.33203125" style="42" customWidth="1"/>
    <col min="9987" max="9987" width="17.6640625" style="42" customWidth="1"/>
    <col min="9988" max="9988" width="14.33203125" style="42" bestFit="1" customWidth="1"/>
    <col min="9989" max="9989" width="12.6640625" style="42" customWidth="1"/>
    <col min="9990" max="9990" width="18.33203125" style="42" customWidth="1"/>
    <col min="9991" max="9991" width="24.5546875" style="42" customWidth="1"/>
    <col min="9992" max="9992" width="11.6640625" style="42" customWidth="1"/>
    <col min="9993" max="9993" width="12.6640625" style="42" customWidth="1"/>
    <col min="9994" max="9994" width="17.6640625" style="42" customWidth="1"/>
    <col min="9995" max="9995" width="16.6640625" style="42" customWidth="1"/>
    <col min="9996" max="9996" width="29.6640625" style="42" customWidth="1"/>
    <col min="9997" max="9997" width="24.6640625" style="42" customWidth="1"/>
    <col min="9998" max="9998" width="19.44140625" style="42" customWidth="1"/>
    <col min="9999" max="9999" width="8.5546875" style="42"/>
    <col min="10000" max="10000" width="12" style="42" customWidth="1"/>
    <col min="10001" max="10001" width="11.44140625" style="42" customWidth="1"/>
    <col min="10002" max="10003" width="12" style="42" customWidth="1"/>
    <col min="10004" max="10239" width="8.5546875" style="42"/>
    <col min="10240" max="10240" width="20" style="42" customWidth="1"/>
    <col min="10241" max="10241" width="18.33203125" style="42" customWidth="1"/>
    <col min="10242" max="10242" width="15.33203125" style="42" customWidth="1"/>
    <col min="10243" max="10243" width="17.6640625" style="42" customWidth="1"/>
    <col min="10244" max="10244" width="14.33203125" style="42" bestFit="1" customWidth="1"/>
    <col min="10245" max="10245" width="12.6640625" style="42" customWidth="1"/>
    <col min="10246" max="10246" width="18.33203125" style="42" customWidth="1"/>
    <col min="10247" max="10247" width="24.5546875" style="42" customWidth="1"/>
    <col min="10248" max="10248" width="11.6640625" style="42" customWidth="1"/>
    <col min="10249" max="10249" width="12.6640625" style="42" customWidth="1"/>
    <col min="10250" max="10250" width="17.6640625" style="42" customWidth="1"/>
    <col min="10251" max="10251" width="16.6640625" style="42" customWidth="1"/>
    <col min="10252" max="10252" width="29.6640625" style="42" customWidth="1"/>
    <col min="10253" max="10253" width="24.6640625" style="42" customWidth="1"/>
    <col min="10254" max="10254" width="19.44140625" style="42" customWidth="1"/>
    <col min="10255" max="10255" width="8.5546875" style="42"/>
    <col min="10256" max="10256" width="12" style="42" customWidth="1"/>
    <col min="10257" max="10257" width="11.44140625" style="42" customWidth="1"/>
    <col min="10258" max="10259" width="12" style="42" customWidth="1"/>
    <col min="10260" max="10495" width="8.5546875" style="42"/>
    <col min="10496" max="10496" width="20" style="42" customWidth="1"/>
    <col min="10497" max="10497" width="18.33203125" style="42" customWidth="1"/>
    <col min="10498" max="10498" width="15.33203125" style="42" customWidth="1"/>
    <col min="10499" max="10499" width="17.6640625" style="42" customWidth="1"/>
    <col min="10500" max="10500" width="14.33203125" style="42" bestFit="1" customWidth="1"/>
    <col min="10501" max="10501" width="12.6640625" style="42" customWidth="1"/>
    <col min="10502" max="10502" width="18.33203125" style="42" customWidth="1"/>
    <col min="10503" max="10503" width="24.5546875" style="42" customWidth="1"/>
    <col min="10504" max="10504" width="11.6640625" style="42" customWidth="1"/>
    <col min="10505" max="10505" width="12.6640625" style="42" customWidth="1"/>
    <col min="10506" max="10506" width="17.6640625" style="42" customWidth="1"/>
    <col min="10507" max="10507" width="16.6640625" style="42" customWidth="1"/>
    <col min="10508" max="10508" width="29.6640625" style="42" customWidth="1"/>
    <col min="10509" max="10509" width="24.6640625" style="42" customWidth="1"/>
    <col min="10510" max="10510" width="19.44140625" style="42" customWidth="1"/>
    <col min="10511" max="10511" width="8.5546875" style="42"/>
    <col min="10512" max="10512" width="12" style="42" customWidth="1"/>
    <col min="10513" max="10513" width="11.44140625" style="42" customWidth="1"/>
    <col min="10514" max="10515" width="12" style="42" customWidth="1"/>
    <col min="10516" max="10751" width="8.5546875" style="42"/>
    <col min="10752" max="10752" width="20" style="42" customWidth="1"/>
    <col min="10753" max="10753" width="18.33203125" style="42" customWidth="1"/>
    <col min="10754" max="10754" width="15.33203125" style="42" customWidth="1"/>
    <col min="10755" max="10755" width="17.6640625" style="42" customWidth="1"/>
    <col min="10756" max="10756" width="14.33203125" style="42" bestFit="1" customWidth="1"/>
    <col min="10757" max="10757" width="12.6640625" style="42" customWidth="1"/>
    <col min="10758" max="10758" width="18.33203125" style="42" customWidth="1"/>
    <col min="10759" max="10759" width="24.5546875" style="42" customWidth="1"/>
    <col min="10760" max="10760" width="11.6640625" style="42" customWidth="1"/>
    <col min="10761" max="10761" width="12.6640625" style="42" customWidth="1"/>
    <col min="10762" max="10762" width="17.6640625" style="42" customWidth="1"/>
    <col min="10763" max="10763" width="16.6640625" style="42" customWidth="1"/>
    <col min="10764" max="10764" width="29.6640625" style="42" customWidth="1"/>
    <col min="10765" max="10765" width="24.6640625" style="42" customWidth="1"/>
    <col min="10766" max="10766" width="19.44140625" style="42" customWidth="1"/>
    <col min="10767" max="10767" width="8.5546875" style="42"/>
    <col min="10768" max="10768" width="12" style="42" customWidth="1"/>
    <col min="10769" max="10769" width="11.44140625" style="42" customWidth="1"/>
    <col min="10770" max="10771" width="12" style="42" customWidth="1"/>
    <col min="10772" max="11007" width="8.5546875" style="42"/>
    <col min="11008" max="11008" width="20" style="42" customWidth="1"/>
    <col min="11009" max="11009" width="18.33203125" style="42" customWidth="1"/>
    <col min="11010" max="11010" width="15.33203125" style="42" customWidth="1"/>
    <col min="11011" max="11011" width="17.6640625" style="42" customWidth="1"/>
    <col min="11012" max="11012" width="14.33203125" style="42" bestFit="1" customWidth="1"/>
    <col min="11013" max="11013" width="12.6640625" style="42" customWidth="1"/>
    <col min="11014" max="11014" width="18.33203125" style="42" customWidth="1"/>
    <col min="11015" max="11015" width="24.5546875" style="42" customWidth="1"/>
    <col min="11016" max="11016" width="11.6640625" style="42" customWidth="1"/>
    <col min="11017" max="11017" width="12.6640625" style="42" customWidth="1"/>
    <col min="11018" max="11018" width="17.6640625" style="42" customWidth="1"/>
    <col min="11019" max="11019" width="16.6640625" style="42" customWidth="1"/>
    <col min="11020" max="11020" width="29.6640625" style="42" customWidth="1"/>
    <col min="11021" max="11021" width="24.6640625" style="42" customWidth="1"/>
    <col min="11022" max="11022" width="19.44140625" style="42" customWidth="1"/>
    <col min="11023" max="11023" width="8.5546875" style="42"/>
    <col min="11024" max="11024" width="12" style="42" customWidth="1"/>
    <col min="11025" max="11025" width="11.44140625" style="42" customWidth="1"/>
    <col min="11026" max="11027" width="12" style="42" customWidth="1"/>
    <col min="11028" max="11263" width="8.5546875" style="42"/>
    <col min="11264" max="11264" width="20" style="42" customWidth="1"/>
    <col min="11265" max="11265" width="18.33203125" style="42" customWidth="1"/>
    <col min="11266" max="11266" width="15.33203125" style="42" customWidth="1"/>
    <col min="11267" max="11267" width="17.6640625" style="42" customWidth="1"/>
    <col min="11268" max="11268" width="14.33203125" style="42" bestFit="1" customWidth="1"/>
    <col min="11269" max="11269" width="12.6640625" style="42" customWidth="1"/>
    <col min="11270" max="11270" width="18.33203125" style="42" customWidth="1"/>
    <col min="11271" max="11271" width="24.5546875" style="42" customWidth="1"/>
    <col min="11272" max="11272" width="11.6640625" style="42" customWidth="1"/>
    <col min="11273" max="11273" width="12.6640625" style="42" customWidth="1"/>
    <col min="11274" max="11274" width="17.6640625" style="42" customWidth="1"/>
    <col min="11275" max="11275" width="16.6640625" style="42" customWidth="1"/>
    <col min="11276" max="11276" width="29.6640625" style="42" customWidth="1"/>
    <col min="11277" max="11277" width="24.6640625" style="42" customWidth="1"/>
    <col min="11278" max="11278" width="19.44140625" style="42" customWidth="1"/>
    <col min="11279" max="11279" width="8.5546875" style="42"/>
    <col min="11280" max="11280" width="12" style="42" customWidth="1"/>
    <col min="11281" max="11281" width="11.44140625" style="42" customWidth="1"/>
    <col min="11282" max="11283" width="12" style="42" customWidth="1"/>
    <col min="11284" max="11519" width="8.5546875" style="42"/>
    <col min="11520" max="11520" width="20" style="42" customWidth="1"/>
    <col min="11521" max="11521" width="18.33203125" style="42" customWidth="1"/>
    <col min="11522" max="11522" width="15.33203125" style="42" customWidth="1"/>
    <col min="11523" max="11523" width="17.6640625" style="42" customWidth="1"/>
    <col min="11524" max="11524" width="14.33203125" style="42" bestFit="1" customWidth="1"/>
    <col min="11525" max="11525" width="12.6640625" style="42" customWidth="1"/>
    <col min="11526" max="11526" width="18.33203125" style="42" customWidth="1"/>
    <col min="11527" max="11527" width="24.5546875" style="42" customWidth="1"/>
    <col min="11528" max="11528" width="11.6640625" style="42" customWidth="1"/>
    <col min="11529" max="11529" width="12.6640625" style="42" customWidth="1"/>
    <col min="11530" max="11530" width="17.6640625" style="42" customWidth="1"/>
    <col min="11531" max="11531" width="16.6640625" style="42" customWidth="1"/>
    <col min="11532" max="11532" width="29.6640625" style="42" customWidth="1"/>
    <col min="11533" max="11533" width="24.6640625" style="42" customWidth="1"/>
    <col min="11534" max="11534" width="19.44140625" style="42" customWidth="1"/>
    <col min="11535" max="11535" width="8.5546875" style="42"/>
    <col min="11536" max="11536" width="12" style="42" customWidth="1"/>
    <col min="11537" max="11537" width="11.44140625" style="42" customWidth="1"/>
    <col min="11538" max="11539" width="12" style="42" customWidth="1"/>
    <col min="11540" max="11775" width="8.5546875" style="42"/>
    <col min="11776" max="11776" width="20" style="42" customWidth="1"/>
    <col min="11777" max="11777" width="18.33203125" style="42" customWidth="1"/>
    <col min="11778" max="11778" width="15.33203125" style="42" customWidth="1"/>
    <col min="11779" max="11779" width="17.6640625" style="42" customWidth="1"/>
    <col min="11780" max="11780" width="14.33203125" style="42" bestFit="1" customWidth="1"/>
    <col min="11781" max="11781" width="12.6640625" style="42" customWidth="1"/>
    <col min="11782" max="11782" width="18.33203125" style="42" customWidth="1"/>
    <col min="11783" max="11783" width="24.5546875" style="42" customWidth="1"/>
    <col min="11784" max="11784" width="11.6640625" style="42" customWidth="1"/>
    <col min="11785" max="11785" width="12.6640625" style="42" customWidth="1"/>
    <col min="11786" max="11786" width="17.6640625" style="42" customWidth="1"/>
    <col min="11787" max="11787" width="16.6640625" style="42" customWidth="1"/>
    <col min="11788" max="11788" width="29.6640625" style="42" customWidth="1"/>
    <col min="11789" max="11789" width="24.6640625" style="42" customWidth="1"/>
    <col min="11790" max="11790" width="19.44140625" style="42" customWidth="1"/>
    <col min="11791" max="11791" width="8.5546875" style="42"/>
    <col min="11792" max="11792" width="12" style="42" customWidth="1"/>
    <col min="11793" max="11793" width="11.44140625" style="42" customWidth="1"/>
    <col min="11794" max="11795" width="12" style="42" customWidth="1"/>
    <col min="11796" max="12031" width="8.5546875" style="42"/>
    <col min="12032" max="12032" width="20" style="42" customWidth="1"/>
    <col min="12033" max="12033" width="18.33203125" style="42" customWidth="1"/>
    <col min="12034" max="12034" width="15.33203125" style="42" customWidth="1"/>
    <col min="12035" max="12035" width="17.6640625" style="42" customWidth="1"/>
    <col min="12036" max="12036" width="14.33203125" style="42" bestFit="1" customWidth="1"/>
    <col min="12037" max="12037" width="12.6640625" style="42" customWidth="1"/>
    <col min="12038" max="12038" width="18.33203125" style="42" customWidth="1"/>
    <col min="12039" max="12039" width="24.5546875" style="42" customWidth="1"/>
    <col min="12040" max="12040" width="11.6640625" style="42" customWidth="1"/>
    <col min="12041" max="12041" width="12.6640625" style="42" customWidth="1"/>
    <col min="12042" max="12042" width="17.6640625" style="42" customWidth="1"/>
    <col min="12043" max="12043" width="16.6640625" style="42" customWidth="1"/>
    <col min="12044" max="12044" width="29.6640625" style="42" customWidth="1"/>
    <col min="12045" max="12045" width="24.6640625" style="42" customWidth="1"/>
    <col min="12046" max="12046" width="19.44140625" style="42" customWidth="1"/>
    <col min="12047" max="12047" width="8.5546875" style="42"/>
    <col min="12048" max="12048" width="12" style="42" customWidth="1"/>
    <col min="12049" max="12049" width="11.44140625" style="42" customWidth="1"/>
    <col min="12050" max="12051" width="12" style="42" customWidth="1"/>
    <col min="12052" max="12287" width="8.5546875" style="42"/>
    <col min="12288" max="12288" width="20" style="42" customWidth="1"/>
    <col min="12289" max="12289" width="18.33203125" style="42" customWidth="1"/>
    <col min="12290" max="12290" width="15.33203125" style="42" customWidth="1"/>
    <col min="12291" max="12291" width="17.6640625" style="42" customWidth="1"/>
    <col min="12292" max="12292" width="14.33203125" style="42" bestFit="1" customWidth="1"/>
    <col min="12293" max="12293" width="12.6640625" style="42" customWidth="1"/>
    <col min="12294" max="12294" width="18.33203125" style="42" customWidth="1"/>
    <col min="12295" max="12295" width="24.5546875" style="42" customWidth="1"/>
    <col min="12296" max="12296" width="11.6640625" style="42" customWidth="1"/>
    <col min="12297" max="12297" width="12.6640625" style="42" customWidth="1"/>
    <col min="12298" max="12298" width="17.6640625" style="42" customWidth="1"/>
    <col min="12299" max="12299" width="16.6640625" style="42" customWidth="1"/>
    <col min="12300" max="12300" width="29.6640625" style="42" customWidth="1"/>
    <col min="12301" max="12301" width="24.6640625" style="42" customWidth="1"/>
    <col min="12302" max="12302" width="19.44140625" style="42" customWidth="1"/>
    <col min="12303" max="12303" width="8.5546875" style="42"/>
    <col min="12304" max="12304" width="12" style="42" customWidth="1"/>
    <col min="12305" max="12305" width="11.44140625" style="42" customWidth="1"/>
    <col min="12306" max="12307" width="12" style="42" customWidth="1"/>
    <col min="12308" max="12543" width="8.5546875" style="42"/>
    <col min="12544" max="12544" width="20" style="42" customWidth="1"/>
    <col min="12545" max="12545" width="18.33203125" style="42" customWidth="1"/>
    <col min="12546" max="12546" width="15.33203125" style="42" customWidth="1"/>
    <col min="12547" max="12547" width="17.6640625" style="42" customWidth="1"/>
    <col min="12548" max="12548" width="14.33203125" style="42" bestFit="1" customWidth="1"/>
    <col min="12549" max="12549" width="12.6640625" style="42" customWidth="1"/>
    <col min="12550" max="12550" width="18.33203125" style="42" customWidth="1"/>
    <col min="12551" max="12551" width="24.5546875" style="42" customWidth="1"/>
    <col min="12552" max="12552" width="11.6640625" style="42" customWidth="1"/>
    <col min="12553" max="12553" width="12.6640625" style="42" customWidth="1"/>
    <col min="12554" max="12554" width="17.6640625" style="42" customWidth="1"/>
    <col min="12555" max="12555" width="16.6640625" style="42" customWidth="1"/>
    <col min="12556" max="12556" width="29.6640625" style="42" customWidth="1"/>
    <col min="12557" max="12557" width="24.6640625" style="42" customWidth="1"/>
    <col min="12558" max="12558" width="19.44140625" style="42" customWidth="1"/>
    <col min="12559" max="12559" width="8.5546875" style="42"/>
    <col min="12560" max="12560" width="12" style="42" customWidth="1"/>
    <col min="12561" max="12561" width="11.44140625" style="42" customWidth="1"/>
    <col min="12562" max="12563" width="12" style="42" customWidth="1"/>
    <col min="12564" max="12799" width="8.5546875" style="42"/>
    <col min="12800" max="12800" width="20" style="42" customWidth="1"/>
    <col min="12801" max="12801" width="18.33203125" style="42" customWidth="1"/>
    <col min="12802" max="12802" width="15.33203125" style="42" customWidth="1"/>
    <col min="12803" max="12803" width="17.6640625" style="42" customWidth="1"/>
    <col min="12804" max="12804" width="14.33203125" style="42" bestFit="1" customWidth="1"/>
    <col min="12805" max="12805" width="12.6640625" style="42" customWidth="1"/>
    <col min="12806" max="12806" width="18.33203125" style="42" customWidth="1"/>
    <col min="12807" max="12807" width="24.5546875" style="42" customWidth="1"/>
    <col min="12808" max="12808" width="11.6640625" style="42" customWidth="1"/>
    <col min="12809" max="12809" width="12.6640625" style="42" customWidth="1"/>
    <col min="12810" max="12810" width="17.6640625" style="42" customWidth="1"/>
    <col min="12811" max="12811" width="16.6640625" style="42" customWidth="1"/>
    <col min="12812" max="12812" width="29.6640625" style="42" customWidth="1"/>
    <col min="12813" max="12813" width="24.6640625" style="42" customWidth="1"/>
    <col min="12814" max="12814" width="19.44140625" style="42" customWidth="1"/>
    <col min="12815" max="12815" width="8.5546875" style="42"/>
    <col min="12816" max="12816" width="12" style="42" customWidth="1"/>
    <col min="12817" max="12817" width="11.44140625" style="42" customWidth="1"/>
    <col min="12818" max="12819" width="12" style="42" customWidth="1"/>
    <col min="12820" max="13055" width="8.5546875" style="42"/>
    <col min="13056" max="13056" width="20" style="42" customWidth="1"/>
    <col min="13057" max="13057" width="18.33203125" style="42" customWidth="1"/>
    <col min="13058" max="13058" width="15.33203125" style="42" customWidth="1"/>
    <col min="13059" max="13059" width="17.6640625" style="42" customWidth="1"/>
    <col min="13060" max="13060" width="14.33203125" style="42" bestFit="1" customWidth="1"/>
    <col min="13061" max="13061" width="12.6640625" style="42" customWidth="1"/>
    <col min="13062" max="13062" width="18.33203125" style="42" customWidth="1"/>
    <col min="13063" max="13063" width="24.5546875" style="42" customWidth="1"/>
    <col min="13064" max="13064" width="11.6640625" style="42" customWidth="1"/>
    <col min="13065" max="13065" width="12.6640625" style="42" customWidth="1"/>
    <col min="13066" max="13066" width="17.6640625" style="42" customWidth="1"/>
    <col min="13067" max="13067" width="16.6640625" style="42" customWidth="1"/>
    <col min="13068" max="13068" width="29.6640625" style="42" customWidth="1"/>
    <col min="13069" max="13069" width="24.6640625" style="42" customWidth="1"/>
    <col min="13070" max="13070" width="19.44140625" style="42" customWidth="1"/>
    <col min="13071" max="13071" width="8.5546875" style="42"/>
    <col min="13072" max="13072" width="12" style="42" customWidth="1"/>
    <col min="13073" max="13073" width="11.44140625" style="42" customWidth="1"/>
    <col min="13074" max="13075" width="12" style="42" customWidth="1"/>
    <col min="13076" max="13311" width="8.5546875" style="42"/>
    <col min="13312" max="13312" width="20" style="42" customWidth="1"/>
    <col min="13313" max="13313" width="18.33203125" style="42" customWidth="1"/>
    <col min="13314" max="13314" width="15.33203125" style="42" customWidth="1"/>
    <col min="13315" max="13315" width="17.6640625" style="42" customWidth="1"/>
    <col min="13316" max="13316" width="14.33203125" style="42" bestFit="1" customWidth="1"/>
    <col min="13317" max="13317" width="12.6640625" style="42" customWidth="1"/>
    <col min="13318" max="13318" width="18.33203125" style="42" customWidth="1"/>
    <col min="13319" max="13319" width="24.5546875" style="42" customWidth="1"/>
    <col min="13320" max="13320" width="11.6640625" style="42" customWidth="1"/>
    <col min="13321" max="13321" width="12.6640625" style="42" customWidth="1"/>
    <col min="13322" max="13322" width="17.6640625" style="42" customWidth="1"/>
    <col min="13323" max="13323" width="16.6640625" style="42" customWidth="1"/>
    <col min="13324" max="13324" width="29.6640625" style="42" customWidth="1"/>
    <col min="13325" max="13325" width="24.6640625" style="42" customWidth="1"/>
    <col min="13326" max="13326" width="19.44140625" style="42" customWidth="1"/>
    <col min="13327" max="13327" width="8.5546875" style="42"/>
    <col min="13328" max="13328" width="12" style="42" customWidth="1"/>
    <col min="13329" max="13329" width="11.44140625" style="42" customWidth="1"/>
    <col min="13330" max="13331" width="12" style="42" customWidth="1"/>
    <col min="13332" max="13567" width="8.5546875" style="42"/>
    <col min="13568" max="13568" width="20" style="42" customWidth="1"/>
    <col min="13569" max="13569" width="18.33203125" style="42" customWidth="1"/>
    <col min="13570" max="13570" width="15.33203125" style="42" customWidth="1"/>
    <col min="13571" max="13571" width="17.6640625" style="42" customWidth="1"/>
    <col min="13572" max="13572" width="14.33203125" style="42" bestFit="1" customWidth="1"/>
    <col min="13573" max="13573" width="12.6640625" style="42" customWidth="1"/>
    <col min="13574" max="13574" width="18.33203125" style="42" customWidth="1"/>
    <col min="13575" max="13575" width="24.5546875" style="42" customWidth="1"/>
    <col min="13576" max="13576" width="11.6640625" style="42" customWidth="1"/>
    <col min="13577" max="13577" width="12.6640625" style="42" customWidth="1"/>
    <col min="13578" max="13578" width="17.6640625" style="42" customWidth="1"/>
    <col min="13579" max="13579" width="16.6640625" style="42" customWidth="1"/>
    <col min="13580" max="13580" width="29.6640625" style="42" customWidth="1"/>
    <col min="13581" max="13581" width="24.6640625" style="42" customWidth="1"/>
    <col min="13582" max="13582" width="19.44140625" style="42" customWidth="1"/>
    <col min="13583" max="13583" width="8.5546875" style="42"/>
    <col min="13584" max="13584" width="12" style="42" customWidth="1"/>
    <col min="13585" max="13585" width="11.44140625" style="42" customWidth="1"/>
    <col min="13586" max="13587" width="12" style="42" customWidth="1"/>
    <col min="13588" max="13823" width="8.5546875" style="42"/>
    <col min="13824" max="13824" width="20" style="42" customWidth="1"/>
    <col min="13825" max="13825" width="18.33203125" style="42" customWidth="1"/>
    <col min="13826" max="13826" width="15.33203125" style="42" customWidth="1"/>
    <col min="13827" max="13827" width="17.6640625" style="42" customWidth="1"/>
    <col min="13828" max="13828" width="14.33203125" style="42" bestFit="1" customWidth="1"/>
    <col min="13829" max="13829" width="12.6640625" style="42" customWidth="1"/>
    <col min="13830" max="13830" width="18.33203125" style="42" customWidth="1"/>
    <col min="13831" max="13831" width="24.5546875" style="42" customWidth="1"/>
    <col min="13832" max="13832" width="11.6640625" style="42" customWidth="1"/>
    <col min="13833" max="13833" width="12.6640625" style="42" customWidth="1"/>
    <col min="13834" max="13834" width="17.6640625" style="42" customWidth="1"/>
    <col min="13835" max="13835" width="16.6640625" style="42" customWidth="1"/>
    <col min="13836" max="13836" width="29.6640625" style="42" customWidth="1"/>
    <col min="13837" max="13837" width="24.6640625" style="42" customWidth="1"/>
    <col min="13838" max="13838" width="19.44140625" style="42" customWidth="1"/>
    <col min="13839" max="13839" width="8.5546875" style="42"/>
    <col min="13840" max="13840" width="12" style="42" customWidth="1"/>
    <col min="13841" max="13841" width="11.44140625" style="42" customWidth="1"/>
    <col min="13842" max="13843" width="12" style="42" customWidth="1"/>
    <col min="13844" max="14079" width="8.5546875" style="42"/>
    <col min="14080" max="14080" width="20" style="42" customWidth="1"/>
    <col min="14081" max="14081" width="18.33203125" style="42" customWidth="1"/>
    <col min="14082" max="14082" width="15.33203125" style="42" customWidth="1"/>
    <col min="14083" max="14083" width="17.6640625" style="42" customWidth="1"/>
    <col min="14084" max="14084" width="14.33203125" style="42" bestFit="1" customWidth="1"/>
    <col min="14085" max="14085" width="12.6640625" style="42" customWidth="1"/>
    <col min="14086" max="14086" width="18.33203125" style="42" customWidth="1"/>
    <col min="14087" max="14087" width="24.5546875" style="42" customWidth="1"/>
    <col min="14088" max="14088" width="11.6640625" style="42" customWidth="1"/>
    <col min="14089" max="14089" width="12.6640625" style="42" customWidth="1"/>
    <col min="14090" max="14090" width="17.6640625" style="42" customWidth="1"/>
    <col min="14091" max="14091" width="16.6640625" style="42" customWidth="1"/>
    <col min="14092" max="14092" width="29.6640625" style="42" customWidth="1"/>
    <col min="14093" max="14093" width="24.6640625" style="42" customWidth="1"/>
    <col min="14094" max="14094" width="19.44140625" style="42" customWidth="1"/>
    <col min="14095" max="14095" width="8.5546875" style="42"/>
    <col min="14096" max="14096" width="12" style="42" customWidth="1"/>
    <col min="14097" max="14097" width="11.44140625" style="42" customWidth="1"/>
    <col min="14098" max="14099" width="12" style="42" customWidth="1"/>
    <col min="14100" max="14335" width="8.5546875" style="42"/>
    <col min="14336" max="14336" width="20" style="42" customWidth="1"/>
    <col min="14337" max="14337" width="18.33203125" style="42" customWidth="1"/>
    <col min="14338" max="14338" width="15.33203125" style="42" customWidth="1"/>
    <col min="14339" max="14339" width="17.6640625" style="42" customWidth="1"/>
    <col min="14340" max="14340" width="14.33203125" style="42" bestFit="1" customWidth="1"/>
    <col min="14341" max="14341" width="12.6640625" style="42" customWidth="1"/>
    <col min="14342" max="14342" width="18.33203125" style="42" customWidth="1"/>
    <col min="14343" max="14343" width="24.5546875" style="42" customWidth="1"/>
    <col min="14344" max="14344" width="11.6640625" style="42" customWidth="1"/>
    <col min="14345" max="14345" width="12.6640625" style="42" customWidth="1"/>
    <col min="14346" max="14346" width="17.6640625" style="42" customWidth="1"/>
    <col min="14347" max="14347" width="16.6640625" style="42" customWidth="1"/>
    <col min="14348" max="14348" width="29.6640625" style="42" customWidth="1"/>
    <col min="14349" max="14349" width="24.6640625" style="42" customWidth="1"/>
    <col min="14350" max="14350" width="19.44140625" style="42" customWidth="1"/>
    <col min="14351" max="14351" width="8.5546875" style="42"/>
    <col min="14352" max="14352" width="12" style="42" customWidth="1"/>
    <col min="14353" max="14353" width="11.44140625" style="42" customWidth="1"/>
    <col min="14354" max="14355" width="12" style="42" customWidth="1"/>
    <col min="14356" max="14591" width="8.5546875" style="42"/>
    <col min="14592" max="14592" width="20" style="42" customWidth="1"/>
    <col min="14593" max="14593" width="18.33203125" style="42" customWidth="1"/>
    <col min="14594" max="14594" width="15.33203125" style="42" customWidth="1"/>
    <col min="14595" max="14595" width="17.6640625" style="42" customWidth="1"/>
    <col min="14596" max="14596" width="14.33203125" style="42" bestFit="1" customWidth="1"/>
    <col min="14597" max="14597" width="12.6640625" style="42" customWidth="1"/>
    <col min="14598" max="14598" width="18.33203125" style="42" customWidth="1"/>
    <col min="14599" max="14599" width="24.5546875" style="42" customWidth="1"/>
    <col min="14600" max="14600" width="11.6640625" style="42" customWidth="1"/>
    <col min="14601" max="14601" width="12.6640625" style="42" customWidth="1"/>
    <col min="14602" max="14602" width="17.6640625" style="42" customWidth="1"/>
    <col min="14603" max="14603" width="16.6640625" style="42" customWidth="1"/>
    <col min="14604" max="14604" width="29.6640625" style="42" customWidth="1"/>
    <col min="14605" max="14605" width="24.6640625" style="42" customWidth="1"/>
    <col min="14606" max="14606" width="19.44140625" style="42" customWidth="1"/>
    <col min="14607" max="14607" width="8.5546875" style="42"/>
    <col min="14608" max="14608" width="12" style="42" customWidth="1"/>
    <col min="14609" max="14609" width="11.44140625" style="42" customWidth="1"/>
    <col min="14610" max="14611" width="12" style="42" customWidth="1"/>
    <col min="14612" max="14847" width="8.5546875" style="42"/>
    <col min="14848" max="14848" width="20" style="42" customWidth="1"/>
    <col min="14849" max="14849" width="18.33203125" style="42" customWidth="1"/>
    <col min="14850" max="14850" width="15.33203125" style="42" customWidth="1"/>
    <col min="14851" max="14851" width="17.6640625" style="42" customWidth="1"/>
    <col min="14852" max="14852" width="14.33203125" style="42" bestFit="1" customWidth="1"/>
    <col min="14853" max="14853" width="12.6640625" style="42" customWidth="1"/>
    <col min="14854" max="14854" width="18.33203125" style="42" customWidth="1"/>
    <col min="14855" max="14855" width="24.5546875" style="42" customWidth="1"/>
    <col min="14856" max="14856" width="11.6640625" style="42" customWidth="1"/>
    <col min="14857" max="14857" width="12.6640625" style="42" customWidth="1"/>
    <col min="14858" max="14858" width="17.6640625" style="42" customWidth="1"/>
    <col min="14859" max="14859" width="16.6640625" style="42" customWidth="1"/>
    <col min="14860" max="14860" width="29.6640625" style="42" customWidth="1"/>
    <col min="14861" max="14861" width="24.6640625" style="42" customWidth="1"/>
    <col min="14862" max="14862" width="19.44140625" style="42" customWidth="1"/>
    <col min="14863" max="14863" width="8.5546875" style="42"/>
    <col min="14864" max="14864" width="12" style="42" customWidth="1"/>
    <col min="14865" max="14865" width="11.44140625" style="42" customWidth="1"/>
    <col min="14866" max="14867" width="12" style="42" customWidth="1"/>
    <col min="14868" max="15103" width="8.5546875" style="42"/>
    <col min="15104" max="15104" width="20" style="42" customWidth="1"/>
    <col min="15105" max="15105" width="18.33203125" style="42" customWidth="1"/>
    <col min="15106" max="15106" width="15.33203125" style="42" customWidth="1"/>
    <col min="15107" max="15107" width="17.6640625" style="42" customWidth="1"/>
    <col min="15108" max="15108" width="14.33203125" style="42" bestFit="1" customWidth="1"/>
    <col min="15109" max="15109" width="12.6640625" style="42" customWidth="1"/>
    <col min="15110" max="15110" width="18.33203125" style="42" customWidth="1"/>
    <col min="15111" max="15111" width="24.5546875" style="42" customWidth="1"/>
    <col min="15112" max="15112" width="11.6640625" style="42" customWidth="1"/>
    <col min="15113" max="15113" width="12.6640625" style="42" customWidth="1"/>
    <col min="15114" max="15114" width="17.6640625" style="42" customWidth="1"/>
    <col min="15115" max="15115" width="16.6640625" style="42" customWidth="1"/>
    <col min="15116" max="15116" width="29.6640625" style="42" customWidth="1"/>
    <col min="15117" max="15117" width="24.6640625" style="42" customWidth="1"/>
    <col min="15118" max="15118" width="19.44140625" style="42" customWidth="1"/>
    <col min="15119" max="15119" width="8.5546875" style="42"/>
    <col min="15120" max="15120" width="12" style="42" customWidth="1"/>
    <col min="15121" max="15121" width="11.44140625" style="42" customWidth="1"/>
    <col min="15122" max="15123" width="12" style="42" customWidth="1"/>
    <col min="15124" max="15359" width="8.5546875" style="42"/>
    <col min="15360" max="15360" width="20" style="42" customWidth="1"/>
    <col min="15361" max="15361" width="18.33203125" style="42" customWidth="1"/>
    <col min="15362" max="15362" width="15.33203125" style="42" customWidth="1"/>
    <col min="15363" max="15363" width="17.6640625" style="42" customWidth="1"/>
    <col min="15364" max="15364" width="14.33203125" style="42" bestFit="1" customWidth="1"/>
    <col min="15365" max="15365" width="12.6640625" style="42" customWidth="1"/>
    <col min="15366" max="15366" width="18.33203125" style="42" customWidth="1"/>
    <col min="15367" max="15367" width="24.5546875" style="42" customWidth="1"/>
    <col min="15368" max="15368" width="11.6640625" style="42" customWidth="1"/>
    <col min="15369" max="15369" width="12.6640625" style="42" customWidth="1"/>
    <col min="15370" max="15370" width="17.6640625" style="42" customWidth="1"/>
    <col min="15371" max="15371" width="16.6640625" style="42" customWidth="1"/>
    <col min="15372" max="15372" width="29.6640625" style="42" customWidth="1"/>
    <col min="15373" max="15373" width="24.6640625" style="42" customWidth="1"/>
    <col min="15374" max="15374" width="19.44140625" style="42" customWidth="1"/>
    <col min="15375" max="15375" width="8.5546875" style="42"/>
    <col min="15376" max="15376" width="12" style="42" customWidth="1"/>
    <col min="15377" max="15377" width="11.44140625" style="42" customWidth="1"/>
    <col min="15378" max="15379" width="12" style="42" customWidth="1"/>
    <col min="15380" max="15615" width="8.5546875" style="42"/>
    <col min="15616" max="15616" width="20" style="42" customWidth="1"/>
    <col min="15617" max="15617" width="18.33203125" style="42" customWidth="1"/>
    <col min="15618" max="15618" width="15.33203125" style="42" customWidth="1"/>
    <col min="15619" max="15619" width="17.6640625" style="42" customWidth="1"/>
    <col min="15620" max="15620" width="14.33203125" style="42" bestFit="1" customWidth="1"/>
    <col min="15621" max="15621" width="12.6640625" style="42" customWidth="1"/>
    <col min="15622" max="15622" width="18.33203125" style="42" customWidth="1"/>
    <col min="15623" max="15623" width="24.5546875" style="42" customWidth="1"/>
    <col min="15624" max="15624" width="11.6640625" style="42" customWidth="1"/>
    <col min="15625" max="15625" width="12.6640625" style="42" customWidth="1"/>
    <col min="15626" max="15626" width="17.6640625" style="42" customWidth="1"/>
    <col min="15627" max="15627" width="16.6640625" style="42" customWidth="1"/>
    <col min="15628" max="15628" width="29.6640625" style="42" customWidth="1"/>
    <col min="15629" max="15629" width="24.6640625" style="42" customWidth="1"/>
    <col min="15630" max="15630" width="19.44140625" style="42" customWidth="1"/>
    <col min="15631" max="15631" width="8.5546875" style="42"/>
    <col min="15632" max="15632" width="12" style="42" customWidth="1"/>
    <col min="15633" max="15633" width="11.44140625" style="42" customWidth="1"/>
    <col min="15634" max="15635" width="12" style="42" customWidth="1"/>
    <col min="15636" max="15871" width="8.5546875" style="42"/>
    <col min="15872" max="15872" width="20" style="42" customWidth="1"/>
    <col min="15873" max="15873" width="18.33203125" style="42" customWidth="1"/>
    <col min="15874" max="15874" width="15.33203125" style="42" customWidth="1"/>
    <col min="15875" max="15875" width="17.6640625" style="42" customWidth="1"/>
    <col min="15876" max="15876" width="14.33203125" style="42" bestFit="1" customWidth="1"/>
    <col min="15877" max="15877" width="12.6640625" style="42" customWidth="1"/>
    <col min="15878" max="15878" width="18.33203125" style="42" customWidth="1"/>
    <col min="15879" max="15879" width="24.5546875" style="42" customWidth="1"/>
    <col min="15880" max="15880" width="11.6640625" style="42" customWidth="1"/>
    <col min="15881" max="15881" width="12.6640625" style="42" customWidth="1"/>
    <col min="15882" max="15882" width="17.6640625" style="42" customWidth="1"/>
    <col min="15883" max="15883" width="16.6640625" style="42" customWidth="1"/>
    <col min="15884" max="15884" width="29.6640625" style="42" customWidth="1"/>
    <col min="15885" max="15885" width="24.6640625" style="42" customWidth="1"/>
    <col min="15886" max="15886" width="19.44140625" style="42" customWidth="1"/>
    <col min="15887" max="15887" width="8.5546875" style="42"/>
    <col min="15888" max="15888" width="12" style="42" customWidth="1"/>
    <col min="15889" max="15889" width="11.44140625" style="42" customWidth="1"/>
    <col min="15890" max="15891" width="12" style="42" customWidth="1"/>
    <col min="15892" max="16127" width="8.5546875" style="42"/>
    <col min="16128" max="16128" width="20" style="42" customWidth="1"/>
    <col min="16129" max="16129" width="18.33203125" style="42" customWidth="1"/>
    <col min="16130" max="16130" width="15.33203125" style="42" customWidth="1"/>
    <col min="16131" max="16131" width="17.6640625" style="42" customWidth="1"/>
    <col min="16132" max="16132" width="14.33203125" style="42" bestFit="1" customWidth="1"/>
    <col min="16133" max="16133" width="12.6640625" style="42" customWidth="1"/>
    <col min="16134" max="16134" width="18.33203125" style="42" customWidth="1"/>
    <col min="16135" max="16135" width="24.5546875" style="42" customWidth="1"/>
    <col min="16136" max="16136" width="11.6640625" style="42" customWidth="1"/>
    <col min="16137" max="16137" width="12.6640625" style="42" customWidth="1"/>
    <col min="16138" max="16138" width="17.6640625" style="42" customWidth="1"/>
    <col min="16139" max="16139" width="16.6640625" style="42" customWidth="1"/>
    <col min="16140" max="16140" width="29.6640625" style="42" customWidth="1"/>
    <col min="16141" max="16141" width="24.6640625" style="42" customWidth="1"/>
    <col min="16142" max="16142" width="19.44140625" style="42" customWidth="1"/>
    <col min="16143" max="16143" width="8.5546875" style="42"/>
    <col min="16144" max="16144" width="12" style="42" customWidth="1"/>
    <col min="16145" max="16145" width="11.44140625" style="42" customWidth="1"/>
    <col min="16146" max="16147" width="12" style="42" customWidth="1"/>
    <col min="16148" max="16384" width="8.5546875" style="42"/>
  </cols>
  <sheetData>
    <row r="1" spans="1:14" ht="60.75" customHeight="1" x14ac:dyDescent="0.35">
      <c r="A1" s="566" t="s">
        <v>315</v>
      </c>
      <c r="B1" s="567"/>
      <c r="C1" s="567"/>
      <c r="D1" s="567"/>
      <c r="E1" s="567"/>
      <c r="F1" s="657"/>
      <c r="G1" s="647" t="s">
        <v>1</v>
      </c>
      <c r="H1" s="648"/>
      <c r="I1" s="648"/>
      <c r="J1" s="648"/>
      <c r="K1" s="399" t="s">
        <v>273</v>
      </c>
      <c r="L1" s="400" t="s">
        <v>274</v>
      </c>
      <c r="M1" s="392"/>
      <c r="N1" s="401"/>
    </row>
    <row r="2" spans="1:14" ht="27.75" customHeight="1" x14ac:dyDescent="0.35">
      <c r="A2" s="568" t="s">
        <v>316</v>
      </c>
      <c r="B2" s="569"/>
      <c r="C2" s="569"/>
      <c r="D2" s="48"/>
      <c r="E2" s="43"/>
      <c r="F2" s="49"/>
      <c r="G2" s="649" t="s">
        <v>298</v>
      </c>
      <c r="H2" s="650"/>
      <c r="I2" s="650"/>
      <c r="J2" s="650"/>
      <c r="K2" s="653">
        <f>+'Tab. 3.3  Cessati anno 2026'!K29</f>
        <v>174408.94</v>
      </c>
      <c r="L2" s="655">
        <f>+'Tab. 3.3  Cessati anno 2026'!K30</f>
        <v>14232968.75</v>
      </c>
      <c r="M2" s="402"/>
      <c r="N2" s="403"/>
    </row>
    <row r="3" spans="1:14" ht="27.75" customHeight="1" thickBot="1" x14ac:dyDescent="0.4">
      <c r="A3" s="570" t="s">
        <v>317</v>
      </c>
      <c r="B3" s="571"/>
      <c r="C3" s="571"/>
      <c r="D3" s="571"/>
      <c r="E3" s="571"/>
      <c r="F3" s="660"/>
      <c r="G3" s="651"/>
      <c r="H3" s="652"/>
      <c r="I3" s="652"/>
      <c r="J3" s="652"/>
      <c r="K3" s="654"/>
      <c r="L3" s="656"/>
      <c r="M3" s="43"/>
      <c r="N3" s="43"/>
    </row>
    <row r="4" spans="1:14" ht="16.5" customHeight="1" x14ac:dyDescent="0.35">
      <c r="A4" s="54"/>
      <c r="B4" s="54"/>
      <c r="C4" s="54"/>
      <c r="D4" s="54"/>
      <c r="E4" s="54"/>
      <c r="F4" s="54"/>
      <c r="G4" s="54"/>
      <c r="H4" s="54"/>
      <c r="I4" s="54"/>
      <c r="J4" s="55"/>
      <c r="K4" s="43"/>
      <c r="L4" s="43"/>
      <c r="M4" s="43"/>
      <c r="N4" s="43"/>
    </row>
    <row r="5" spans="1:14" ht="19.5" customHeight="1" x14ac:dyDescent="0.35">
      <c r="A5" s="521" t="s">
        <v>275</v>
      </c>
      <c r="B5" s="521"/>
      <c r="C5" s="521"/>
      <c r="D5" s="521"/>
      <c r="E5" s="521"/>
      <c r="F5" s="521"/>
      <c r="G5" s="521"/>
      <c r="H5" s="521"/>
      <c r="I5" s="521"/>
      <c r="J5" s="521"/>
      <c r="K5" s="521"/>
      <c r="L5" s="521"/>
      <c r="M5" s="521"/>
      <c r="N5" s="521"/>
    </row>
    <row r="6" spans="1:14" ht="181.5" customHeight="1" x14ac:dyDescent="0.35">
      <c r="A6" s="488" t="s">
        <v>5</v>
      </c>
      <c r="B6" s="57" t="s">
        <v>6</v>
      </c>
      <c r="C6" s="57" t="s">
        <v>24</v>
      </c>
      <c r="D6" s="57" t="s">
        <v>247</v>
      </c>
      <c r="E6" s="57" t="s">
        <v>199</v>
      </c>
      <c r="F6" s="57"/>
      <c r="G6" s="57" t="s">
        <v>25</v>
      </c>
      <c r="H6" s="57" t="s">
        <v>84</v>
      </c>
      <c r="I6" s="88" t="s">
        <v>26</v>
      </c>
      <c r="J6" s="404" t="s">
        <v>276</v>
      </c>
      <c r="K6" s="405" t="s">
        <v>265</v>
      </c>
      <c r="L6" s="440" t="s">
        <v>277</v>
      </c>
      <c r="M6" s="90" t="s">
        <v>108</v>
      </c>
      <c r="N6" s="441" t="s">
        <v>39</v>
      </c>
    </row>
    <row r="7" spans="1:14" ht="18" customHeight="1" x14ac:dyDescent="0.35">
      <c r="A7" s="489"/>
      <c r="B7" s="59" t="s">
        <v>7</v>
      </c>
      <c r="C7" s="60">
        <v>60102.87</v>
      </c>
      <c r="D7" s="376">
        <f>178.02*13</f>
        <v>2314.2600000000002</v>
      </c>
      <c r="E7" s="377">
        <f>46.23*13</f>
        <v>600.99</v>
      </c>
      <c r="F7" s="378"/>
      <c r="G7" s="63">
        <f>+C7+D7+E7</f>
        <v>63018.12</v>
      </c>
      <c r="H7" s="64">
        <f>G7*38.38%</f>
        <v>24186.354456000005</v>
      </c>
      <c r="I7" s="65">
        <f>+ROUND(+G7+H7,2)</f>
        <v>87204.47</v>
      </c>
      <c r="J7" s="410"/>
      <c r="K7" s="410"/>
      <c r="L7" s="410"/>
      <c r="M7" s="410">
        <f>+L7+J7+K7</f>
        <v>0</v>
      </c>
      <c r="N7" s="411">
        <f>+ROUND(+(L7+J7+K7)*I7,2)</f>
        <v>0</v>
      </c>
    </row>
    <row r="8" spans="1:14" ht="18" customHeight="1" x14ac:dyDescent="0.35">
      <c r="A8" s="489"/>
      <c r="B8" s="59" t="s">
        <v>8</v>
      </c>
      <c r="C8" s="60">
        <v>47015.77</v>
      </c>
      <c r="D8" s="376">
        <f>139.22*13</f>
        <v>1809.86</v>
      </c>
      <c r="E8" s="240">
        <f>36.17*13</f>
        <v>470.21000000000004</v>
      </c>
      <c r="F8" s="378"/>
      <c r="G8" s="63">
        <f>+C8+D8+E8</f>
        <v>49295.839999999997</v>
      </c>
      <c r="H8" s="64">
        <f>G8*38.38%</f>
        <v>18919.743392</v>
      </c>
      <c r="I8" s="65">
        <f>+ROUND(+G8+H8,2)</f>
        <v>68215.58</v>
      </c>
      <c r="J8" s="410">
        <v>9</v>
      </c>
      <c r="K8" s="410"/>
      <c r="L8" s="410"/>
      <c r="M8" s="410">
        <f>+L8+J8+K8</f>
        <v>9</v>
      </c>
      <c r="N8" s="411">
        <f>+ROUND(+(L8+J8+K8)*I8,2)</f>
        <v>613940.22</v>
      </c>
    </row>
    <row r="9" spans="1:14" ht="9.9" customHeight="1" x14ac:dyDescent="0.35">
      <c r="A9" s="69"/>
      <c r="B9" s="70"/>
      <c r="C9" s="106"/>
      <c r="D9" s="106"/>
      <c r="E9" s="106"/>
      <c r="F9" s="106"/>
      <c r="G9" s="106"/>
      <c r="H9" s="106"/>
      <c r="I9" s="106"/>
      <c r="J9" s="413"/>
      <c r="K9" s="413"/>
      <c r="L9" s="413"/>
      <c r="M9" s="413"/>
      <c r="N9" s="106"/>
    </row>
    <row r="10" spans="1:14" ht="177.75" customHeight="1" x14ac:dyDescent="0.35">
      <c r="A10" s="488" t="s">
        <v>9</v>
      </c>
      <c r="B10" s="72"/>
      <c r="C10" s="57" t="s">
        <v>167</v>
      </c>
      <c r="D10" s="57" t="s">
        <v>199</v>
      </c>
      <c r="E10" s="57" t="s">
        <v>27</v>
      </c>
      <c r="F10" s="57" t="s">
        <v>28</v>
      </c>
      <c r="G10" s="57" t="s">
        <v>10</v>
      </c>
      <c r="H10" s="57" t="s">
        <v>29</v>
      </c>
      <c r="I10" s="375" t="s">
        <v>26</v>
      </c>
      <c r="J10" s="404" t="s">
        <v>278</v>
      </c>
      <c r="K10" s="405" t="s">
        <v>265</v>
      </c>
      <c r="L10" s="440" t="s">
        <v>277</v>
      </c>
      <c r="M10" s="90" t="s">
        <v>108</v>
      </c>
      <c r="N10" s="90" t="s">
        <v>39</v>
      </c>
    </row>
    <row r="11" spans="1:14" ht="18" customHeight="1" x14ac:dyDescent="0.35">
      <c r="A11" s="489"/>
      <c r="B11" s="240" t="s">
        <v>220</v>
      </c>
      <c r="C11" s="380">
        <f>34634.49/12*13</f>
        <v>37520.697500000002</v>
      </c>
      <c r="D11" s="380">
        <f>28.86*13</f>
        <v>375.18</v>
      </c>
      <c r="E11" s="380"/>
      <c r="F11" s="380"/>
      <c r="G11" s="380">
        <f>+C11+D11+E11+F11</f>
        <v>37895.877500000002</v>
      </c>
      <c r="H11" s="380">
        <f>+(C11+D11+E11)*38.38%+(F11*32.7%)</f>
        <v>14544.437784500002</v>
      </c>
      <c r="I11" s="379" t="str">
        <f>+IF(E11&lt;&gt;0,+ROUND(+G11+H11,2),"0")</f>
        <v>0</v>
      </c>
      <c r="J11" s="311"/>
      <c r="K11" s="410"/>
      <c r="L11" s="311"/>
      <c r="M11" s="410">
        <f>+L11+J11+K11</f>
        <v>0</v>
      </c>
      <c r="N11" s="411">
        <f>+ROUND(+(L11+J11+K11)*I11,2)</f>
        <v>0</v>
      </c>
    </row>
    <row r="12" spans="1:14" ht="18" customHeight="1" x14ac:dyDescent="0.35">
      <c r="A12" s="489"/>
      <c r="B12" s="68" t="s">
        <v>255</v>
      </c>
      <c r="C12" s="57"/>
      <c r="D12" s="57"/>
      <c r="E12" s="57"/>
      <c r="F12" s="57"/>
      <c r="G12" s="57"/>
      <c r="H12" s="57"/>
      <c r="I12" s="65"/>
      <c r="J12" s="410"/>
      <c r="K12" s="410"/>
      <c r="L12" s="410"/>
      <c r="M12" s="410">
        <f>+L12+J12+K12</f>
        <v>0</v>
      </c>
      <c r="N12" s="411">
        <f>+ROUND(+(L12+J12+K12)*I12,2)</f>
        <v>0</v>
      </c>
    </row>
    <row r="13" spans="1:14" ht="9.9" customHeight="1" x14ac:dyDescent="0.35">
      <c r="A13" s="489"/>
      <c r="B13" s="70"/>
      <c r="C13" s="106"/>
      <c r="D13" s="106"/>
      <c r="E13" s="106"/>
      <c r="F13" s="106"/>
      <c r="G13" s="106"/>
      <c r="H13" s="106"/>
      <c r="I13" s="106"/>
      <c r="J13" s="413"/>
      <c r="K13" s="413"/>
      <c r="L13" s="413"/>
      <c r="M13" s="413"/>
      <c r="N13" s="106"/>
    </row>
    <row r="14" spans="1:14" ht="186" customHeight="1" x14ac:dyDescent="0.35">
      <c r="A14" s="489"/>
      <c r="B14" s="72"/>
      <c r="C14" s="57" t="s">
        <v>200</v>
      </c>
      <c r="D14" s="57" t="s">
        <v>201</v>
      </c>
      <c r="E14" s="57" t="s">
        <v>31</v>
      </c>
      <c r="F14" s="57" t="s">
        <v>203</v>
      </c>
      <c r="G14" s="57" t="s">
        <v>32</v>
      </c>
      <c r="H14" s="57" t="s">
        <v>79</v>
      </c>
      <c r="I14" s="375" t="s">
        <v>26</v>
      </c>
      <c r="J14" s="404" t="s">
        <v>278</v>
      </c>
      <c r="K14" s="405" t="s">
        <v>268</v>
      </c>
      <c r="L14" s="440" t="s">
        <v>277</v>
      </c>
      <c r="M14" s="90" t="s">
        <v>108</v>
      </c>
      <c r="N14" s="90" t="s">
        <v>39</v>
      </c>
    </row>
    <row r="15" spans="1:14" ht="18" customHeight="1" x14ac:dyDescent="0.35">
      <c r="A15" s="489"/>
      <c r="B15" s="240" t="s">
        <v>11</v>
      </c>
      <c r="C15" s="60">
        <f>25363.13</f>
        <v>25363.13</v>
      </c>
      <c r="D15" s="376">
        <f>21.14*12</f>
        <v>253.68</v>
      </c>
      <c r="E15" s="376"/>
      <c r="F15" s="73">
        <f>+ROUND((C15+D15+E15)/12,2)</f>
        <v>2134.73</v>
      </c>
      <c r="G15" s="376">
        <f>+F15+D15+C15+E15</f>
        <v>27751.54</v>
      </c>
      <c r="H15" s="64">
        <f>G15*38.38%</f>
        <v>10651.041052</v>
      </c>
      <c r="I15" s="379">
        <f>+ROUND(+G15+H15,2)</f>
        <v>38402.58</v>
      </c>
      <c r="J15" s="410"/>
      <c r="K15" s="410"/>
      <c r="L15" s="410"/>
      <c r="M15" s="410">
        <f>+L15+J15+K15</f>
        <v>0</v>
      </c>
      <c r="N15" s="411">
        <f>+ROUND(+(L15+J15+K15)*I15,2)</f>
        <v>0</v>
      </c>
    </row>
    <row r="16" spans="1:14" ht="17.25" customHeight="1" x14ac:dyDescent="0.35">
      <c r="A16" s="489"/>
      <c r="B16" s="68" t="s">
        <v>19</v>
      </c>
      <c r="C16" s="420"/>
      <c r="D16" s="420"/>
      <c r="E16" s="420"/>
      <c r="F16" s="420"/>
      <c r="G16" s="420"/>
      <c r="H16" s="420"/>
      <c r="I16" s="92">
        <f>+I15-I18</f>
        <v>6781.4600000000028</v>
      </c>
      <c r="J16" s="410"/>
      <c r="K16" s="410"/>
      <c r="L16" s="410"/>
      <c r="M16" s="410">
        <f>+L16+J16+K16</f>
        <v>0</v>
      </c>
      <c r="N16" s="411">
        <f>+ROUND(+(L16+J16+K16)*I16,2)</f>
        <v>0</v>
      </c>
    </row>
    <row r="17" spans="1:15" ht="9.9" customHeight="1" x14ac:dyDescent="0.35">
      <c r="A17" s="489"/>
      <c r="B17" s="74"/>
      <c r="C17" s="95"/>
      <c r="D17" s="315"/>
      <c r="E17" s="315"/>
      <c r="F17" s="95"/>
      <c r="G17" s="95"/>
      <c r="H17" s="95"/>
      <c r="I17" s="95"/>
      <c r="J17" s="312"/>
      <c r="K17" s="312"/>
      <c r="L17" s="312"/>
      <c r="M17" s="312"/>
      <c r="N17" s="95"/>
    </row>
    <row r="18" spans="1:15" ht="18" customHeight="1" x14ac:dyDescent="0.35">
      <c r="A18" s="489"/>
      <c r="B18" s="240" t="s">
        <v>12</v>
      </c>
      <c r="C18" s="60">
        <f>20884.37</f>
        <v>20884.37</v>
      </c>
      <c r="D18" s="376">
        <f>17.4*12</f>
        <v>208.79999999999998</v>
      </c>
      <c r="E18" s="376"/>
      <c r="F18" s="73">
        <f>+ROUND((C18+D18+E18)/12,2)</f>
        <v>1757.76</v>
      </c>
      <c r="G18" s="376">
        <f>+F18+D18+C18+E18</f>
        <v>22850.93</v>
      </c>
      <c r="H18" s="64">
        <f>G18*38.38%</f>
        <v>8770.1869340000012</v>
      </c>
      <c r="I18" s="379">
        <f>+ROUND(+G18+H18,2)</f>
        <v>31621.119999999999</v>
      </c>
      <c r="J18" s="410"/>
      <c r="K18" s="410"/>
      <c r="L18" s="410"/>
      <c r="M18" s="410">
        <f>+L18+J18+K18</f>
        <v>0</v>
      </c>
      <c r="N18" s="411">
        <f>+ROUND(+(L18+J18+K18)*I18,2)</f>
        <v>0</v>
      </c>
    </row>
    <row r="19" spans="1:15" ht="18" customHeight="1" x14ac:dyDescent="0.35">
      <c r="A19" s="489"/>
      <c r="B19" s="68" t="s">
        <v>20</v>
      </c>
      <c r="C19" s="421"/>
      <c r="D19" s="310"/>
      <c r="E19" s="310"/>
      <c r="F19" s="422"/>
      <c r="G19" s="105"/>
      <c r="H19" s="420"/>
      <c r="I19" s="92">
        <f>+I18-I21</f>
        <v>1569.6499999999978</v>
      </c>
      <c r="J19" s="410"/>
      <c r="K19" s="410"/>
      <c r="L19" s="410"/>
      <c r="M19" s="410">
        <f>+L19+J19+K19</f>
        <v>0</v>
      </c>
      <c r="N19" s="411">
        <f>+ROUND(+(L19+J19+K19)*I19,2)</f>
        <v>0</v>
      </c>
    </row>
    <row r="20" spans="1:15" ht="9.9" customHeight="1" x14ac:dyDescent="0.35">
      <c r="A20" s="489"/>
      <c r="B20" s="79"/>
      <c r="C20" s="315"/>
      <c r="D20" s="97"/>
      <c r="E20" s="315"/>
      <c r="F20" s="315"/>
      <c r="G20" s="95"/>
      <c r="H20" s="97"/>
      <c r="I20" s="97"/>
      <c r="J20" s="314"/>
      <c r="K20" s="314"/>
      <c r="L20" s="314"/>
      <c r="M20" s="314"/>
      <c r="N20" s="97"/>
    </row>
    <row r="21" spans="1:15" ht="18" customHeight="1" x14ac:dyDescent="0.35">
      <c r="A21" s="489"/>
      <c r="B21" s="240" t="s">
        <v>13</v>
      </c>
      <c r="C21" s="60">
        <f>19847.64</f>
        <v>19847.64</v>
      </c>
      <c r="D21" s="376">
        <f>16.54*12</f>
        <v>198.48</v>
      </c>
      <c r="E21" s="376"/>
      <c r="F21" s="73">
        <f>+ROUND((C21+D21+E21)/12,2)</f>
        <v>1670.51</v>
      </c>
      <c r="G21" s="376">
        <f>+F21+D21+C21+E21</f>
        <v>21716.63</v>
      </c>
      <c r="H21" s="64">
        <f>G21*38.38%</f>
        <v>8334.8425940000016</v>
      </c>
      <c r="I21" s="379">
        <f>+ROUND(+G21+H21,2)</f>
        <v>30051.47</v>
      </c>
      <c r="J21" s="410"/>
      <c r="K21" s="410"/>
      <c r="L21" s="410"/>
      <c r="M21" s="410">
        <f>+L21+J21+K21</f>
        <v>0</v>
      </c>
      <c r="N21" s="411">
        <f>+ROUND(+(L21+J21+K21)*I21,2)</f>
        <v>0</v>
      </c>
    </row>
    <row r="22" spans="1:15" ht="9.9" customHeight="1" x14ac:dyDescent="0.35">
      <c r="A22" s="490"/>
      <c r="B22" s="74"/>
      <c r="C22" s="95"/>
      <c r="D22" s="315"/>
      <c r="E22" s="315"/>
      <c r="F22" s="95"/>
      <c r="G22" s="95"/>
      <c r="H22" s="97"/>
      <c r="I22" s="97"/>
      <c r="J22" s="314"/>
      <c r="K22" s="314"/>
      <c r="L22" s="314"/>
      <c r="M22" s="314"/>
      <c r="N22" s="97"/>
    </row>
    <row r="23" spans="1:15" ht="37.5" customHeight="1" x14ac:dyDescent="0.35">
      <c r="B23" s="98"/>
      <c r="C23" s="98"/>
      <c r="D23" s="43"/>
      <c r="E23" s="43"/>
      <c r="F23" s="98"/>
      <c r="G23" s="98"/>
      <c r="H23" s="98"/>
      <c r="I23" s="228" t="s">
        <v>14</v>
      </c>
      <c r="J23" s="423">
        <f>+SUM(J7:J22)</f>
        <v>9</v>
      </c>
      <c r="K23" s="424">
        <f>+SUM(K7:K22)</f>
        <v>0</v>
      </c>
      <c r="L23" s="423">
        <f>+SUM(L7:L22)</f>
        <v>0</v>
      </c>
      <c r="M23" s="424">
        <f>+SUM(M7:M22)</f>
        <v>9</v>
      </c>
      <c r="N23" s="425">
        <f>+SUM(N7:N22)</f>
        <v>613940.22</v>
      </c>
    </row>
    <row r="24" spans="1:15" ht="9.9" customHeight="1" x14ac:dyDescent="0.35">
      <c r="B24" s="98"/>
      <c r="C24" s="98"/>
      <c r="D24" s="43"/>
      <c r="E24" s="43"/>
      <c r="F24" s="98"/>
      <c r="G24" s="98"/>
      <c r="H24" s="98"/>
      <c r="I24" s="126"/>
      <c r="J24" s="426"/>
      <c r="K24" s="426"/>
      <c r="L24" s="426"/>
      <c r="M24" s="427"/>
      <c r="N24" s="428"/>
    </row>
    <row r="25" spans="1:15" ht="53.25" customHeight="1" x14ac:dyDescent="0.35">
      <c r="B25" s="98"/>
      <c r="C25" s="98"/>
      <c r="D25" s="98"/>
      <c r="E25" s="98"/>
      <c r="F25" s="98"/>
      <c r="G25" s="98"/>
      <c r="H25" s="98"/>
      <c r="I25" s="98"/>
      <c r="J25" s="429"/>
      <c r="L25" s="43"/>
      <c r="M25" s="430" t="s">
        <v>109</v>
      </c>
      <c r="N25" s="430" t="s">
        <v>110</v>
      </c>
    </row>
    <row r="26" spans="1:15" ht="30.75" customHeight="1" x14ac:dyDescent="0.35">
      <c r="B26" s="98"/>
      <c r="C26" s="98"/>
      <c r="D26" s="98"/>
      <c r="E26" s="98"/>
      <c r="F26" s="98"/>
      <c r="G26" s="98"/>
      <c r="H26" s="98"/>
      <c r="I26" s="644" t="s">
        <v>212</v>
      </c>
      <c r="J26" s="645"/>
      <c r="K26" s="645"/>
      <c r="L26" s="646"/>
      <c r="M26" s="431">
        <f>+L7</f>
        <v>0</v>
      </c>
      <c r="N26" s="432">
        <f>+ROUND(+($L$7*$I$7),2)</f>
        <v>0</v>
      </c>
    </row>
    <row r="27" spans="1:15" ht="30.75" customHeight="1" x14ac:dyDescent="0.35">
      <c r="B27" s="98"/>
      <c r="C27" s="98"/>
      <c r="D27" s="98"/>
      <c r="E27" s="98"/>
      <c r="F27" s="98"/>
      <c r="G27" s="98"/>
      <c r="H27" s="98"/>
      <c r="I27" s="644" t="s">
        <v>213</v>
      </c>
      <c r="J27" s="645"/>
      <c r="K27" s="645"/>
      <c r="L27" s="646"/>
      <c r="M27" s="431">
        <f>+L8+L11+L12+L15+L16+L18+L19+L21</f>
        <v>0</v>
      </c>
      <c r="N27" s="432">
        <f>+ROUND(+($I$8*$L$8)+($I$15*$L$15)+($I$16*$L$16)+($I$18*$L$18)+($I$19*$L$19)+($I$21*$L$21)+($I$11*$L$11)+($I$12*$L$12),2)</f>
        <v>0</v>
      </c>
    </row>
    <row r="28" spans="1:15" ht="30.75" customHeight="1" x14ac:dyDescent="0.35">
      <c r="B28" s="98"/>
      <c r="C28" s="98"/>
      <c r="D28" s="98"/>
      <c r="E28" s="333"/>
      <c r="F28" s="333"/>
      <c r="G28" s="333"/>
      <c r="H28" s="333"/>
      <c r="I28" s="644" t="s">
        <v>138</v>
      </c>
      <c r="J28" s="645"/>
      <c r="K28" s="645"/>
      <c r="L28" s="646"/>
      <c r="M28" s="431">
        <f>+J7+J8+J11+J12+J15+J16+J18+J19+J21</f>
        <v>9</v>
      </c>
      <c r="N28" s="432">
        <f>+ROUND(($J$7*$I$7)+($I$8*$J$8)+($I$15*$J$15)+($I$16*$J$16)+($I$18*$J$18)+($I$19*$J$19)+($I$21*$J$21)+($I$11*$J$11)+($I$12*$J$12),2)</f>
        <v>613940.22</v>
      </c>
    </row>
    <row r="29" spans="1:15" ht="30.75" customHeight="1" x14ac:dyDescent="0.35">
      <c r="I29" s="644" t="s">
        <v>111</v>
      </c>
      <c r="J29" s="645"/>
      <c r="K29" s="645"/>
      <c r="L29" s="646"/>
      <c r="M29" s="433">
        <f>+K7+K8+K11+K12+K15+K16+K18+K19+K21</f>
        <v>0</v>
      </c>
      <c r="N29" s="434">
        <f>+ROUND(($K$7*$I$7)+($I$8*$K$8)+($I$15*$K$15)+($I$16*$K$16)+($I$18*$K$18)+($I$19*$K$19)+($I$21*$K$21)+($I$11*$K$11)+($I$12*$K$12),2)</f>
        <v>0</v>
      </c>
    </row>
    <row r="31" spans="1:15" x14ac:dyDescent="0.35">
      <c r="B31" s="78" t="s">
        <v>165</v>
      </c>
      <c r="O31" s="429"/>
    </row>
    <row r="32" spans="1:15" ht="30.6" customHeight="1" x14ac:dyDescent="0.35">
      <c r="B32" s="435" t="s">
        <v>311</v>
      </c>
      <c r="C32" s="435"/>
      <c r="D32" s="435"/>
      <c r="E32" s="435"/>
      <c r="F32" s="435"/>
      <c r="G32" s="435"/>
      <c r="H32" s="435"/>
      <c r="I32" s="435"/>
      <c r="O32" s="429"/>
    </row>
    <row r="33" spans="1:15" ht="30.6" customHeight="1" x14ac:dyDescent="0.35">
      <c r="B33" s="436" t="s">
        <v>158</v>
      </c>
      <c r="C33" s="436"/>
      <c r="D33" s="436"/>
      <c r="E33" s="436"/>
      <c r="F33" s="436"/>
      <c r="G33" s="436"/>
      <c r="H33" s="436"/>
      <c r="I33" s="436"/>
      <c r="O33" s="429"/>
    </row>
    <row r="34" spans="1:15" ht="30.6" customHeight="1" x14ac:dyDescent="0.35">
      <c r="B34" s="436" t="s">
        <v>158</v>
      </c>
      <c r="C34" s="436"/>
      <c r="D34" s="436"/>
      <c r="E34" s="436"/>
      <c r="F34" s="436"/>
      <c r="G34" s="436"/>
      <c r="H34" s="436"/>
      <c r="I34" s="436"/>
      <c r="O34" s="429"/>
    </row>
    <row r="35" spans="1:15" ht="30.6" customHeight="1" x14ac:dyDescent="0.35">
      <c r="B35" s="437" t="s">
        <v>158</v>
      </c>
      <c r="C35" s="437"/>
      <c r="D35" s="437"/>
      <c r="E35" s="437"/>
      <c r="F35" s="437"/>
      <c r="G35" s="437"/>
      <c r="H35" s="437"/>
      <c r="I35" s="437"/>
      <c r="O35" s="429"/>
    </row>
    <row r="36" spans="1:15" x14ac:dyDescent="0.35">
      <c r="O36" s="429"/>
    </row>
    <row r="37" spans="1:15" x14ac:dyDescent="0.35">
      <c r="B37" s="78" t="s">
        <v>166</v>
      </c>
      <c r="O37" s="429"/>
    </row>
    <row r="38" spans="1:15" ht="25.5" customHeight="1" x14ac:dyDescent="0.35">
      <c r="B38" s="436" t="s">
        <v>160</v>
      </c>
      <c r="C38" s="436" t="s">
        <v>162</v>
      </c>
      <c r="D38" s="436"/>
      <c r="E38" s="436"/>
      <c r="F38" s="436"/>
      <c r="G38" s="436"/>
      <c r="H38" s="436"/>
      <c r="I38" s="436"/>
      <c r="O38" s="429"/>
    </row>
    <row r="39" spans="1:15" ht="25.5" customHeight="1" x14ac:dyDescent="0.35">
      <c r="B39" s="436" t="s">
        <v>160</v>
      </c>
      <c r="C39" s="436"/>
      <c r="D39" s="436"/>
      <c r="E39" s="436"/>
      <c r="F39" s="436"/>
      <c r="G39" s="436"/>
      <c r="H39" s="436"/>
      <c r="I39" s="436"/>
      <c r="O39" s="429"/>
    </row>
    <row r="40" spans="1:15" ht="25.5" customHeight="1" x14ac:dyDescent="0.35">
      <c r="B40" s="436" t="s">
        <v>160</v>
      </c>
      <c r="C40" s="436"/>
      <c r="D40" s="436"/>
      <c r="E40" s="436"/>
      <c r="F40" s="436"/>
      <c r="G40" s="436"/>
      <c r="H40" s="436"/>
      <c r="I40" s="436"/>
      <c r="O40" s="429"/>
    </row>
    <row r="41" spans="1:15" ht="25.5" customHeight="1" x14ac:dyDescent="0.35">
      <c r="B41" s="436" t="s">
        <v>160</v>
      </c>
      <c r="C41" s="436"/>
      <c r="D41" s="436"/>
      <c r="E41" s="436"/>
      <c r="F41" s="436"/>
      <c r="G41" s="436"/>
      <c r="H41" s="436"/>
      <c r="I41" s="436"/>
      <c r="O41" s="429"/>
    </row>
    <row r="44" spans="1:15" x14ac:dyDescent="0.35">
      <c r="A44" s="499" t="s">
        <v>48</v>
      </c>
      <c r="B44" s="500"/>
      <c r="C44" s="500"/>
      <c r="D44" s="500"/>
      <c r="E44" s="500"/>
      <c r="F44" s="500"/>
      <c r="G44" s="500"/>
      <c r="H44" s="500"/>
      <c r="I44" s="500"/>
      <c r="J44" s="500"/>
      <c r="K44" s="500"/>
      <c r="L44" s="500"/>
      <c r="M44" s="500"/>
      <c r="N44" s="501"/>
    </row>
    <row r="45" spans="1:15" ht="21" customHeight="1" x14ac:dyDescent="0.35">
      <c r="A45" s="667" t="s">
        <v>270</v>
      </c>
      <c r="B45" s="668"/>
      <c r="C45" s="668"/>
      <c r="D45" s="668"/>
      <c r="E45" s="668"/>
      <c r="F45" s="668"/>
      <c r="G45" s="668"/>
      <c r="H45" s="668"/>
      <c r="I45" s="668"/>
      <c r="J45" s="668"/>
      <c r="K45" s="668"/>
      <c r="L45" s="668"/>
      <c r="M45" s="668"/>
      <c r="N45" s="669"/>
    </row>
    <row r="46" spans="1:15" ht="21" customHeight="1" x14ac:dyDescent="0.35">
      <c r="A46" s="662" t="s">
        <v>271</v>
      </c>
      <c r="B46" s="662"/>
      <c r="C46" s="662"/>
      <c r="D46" s="662"/>
      <c r="E46" s="662"/>
      <c r="F46" s="662"/>
      <c r="G46" s="662"/>
      <c r="H46" s="662"/>
      <c r="I46" s="662"/>
      <c r="J46" s="662"/>
      <c r="K46" s="662"/>
      <c r="L46" s="662"/>
      <c r="M46" s="662"/>
      <c r="N46" s="662"/>
    </row>
    <row r="47" spans="1:15" ht="21" customHeight="1" x14ac:dyDescent="0.35">
      <c r="A47" s="663" t="s">
        <v>272</v>
      </c>
      <c r="B47" s="663"/>
      <c r="C47" s="663"/>
      <c r="D47" s="663"/>
      <c r="E47" s="663"/>
      <c r="F47" s="663"/>
      <c r="G47" s="663"/>
      <c r="H47" s="663"/>
      <c r="I47" s="663"/>
      <c r="J47" s="663"/>
      <c r="K47" s="663"/>
      <c r="L47" s="663"/>
      <c r="M47" s="663"/>
      <c r="N47" s="663"/>
    </row>
    <row r="48" spans="1:15" ht="23.25" customHeight="1" x14ac:dyDescent="0.35">
      <c r="A48" s="664" t="s">
        <v>310</v>
      </c>
      <c r="B48" s="665"/>
      <c r="C48" s="665"/>
      <c r="D48" s="665"/>
      <c r="E48" s="665"/>
      <c r="F48" s="665"/>
      <c r="G48" s="665"/>
      <c r="H48" s="665"/>
      <c r="I48" s="665"/>
      <c r="J48" s="665"/>
      <c r="K48" s="665"/>
      <c r="L48" s="665"/>
      <c r="M48" s="665"/>
      <c r="N48" s="666"/>
    </row>
    <row r="49" spans="1:15" s="438" customFormat="1" ht="36" customHeight="1" x14ac:dyDescent="0.35">
      <c r="A49" s="663" t="s">
        <v>259</v>
      </c>
      <c r="B49" s="663"/>
      <c r="C49" s="663"/>
      <c r="D49" s="663"/>
      <c r="E49" s="663"/>
      <c r="F49" s="663"/>
      <c r="G49" s="663"/>
      <c r="H49" s="663"/>
      <c r="I49" s="663"/>
      <c r="J49" s="663"/>
      <c r="K49" s="663"/>
      <c r="L49" s="663"/>
      <c r="M49" s="663"/>
      <c r="N49" s="663"/>
      <c r="O49" s="663"/>
    </row>
    <row r="50" spans="1:15" x14ac:dyDescent="0.35">
      <c r="A50" s="661" t="s">
        <v>260</v>
      </c>
      <c r="B50" s="661"/>
      <c r="C50" s="661"/>
      <c r="D50" s="661"/>
      <c r="E50" s="661"/>
      <c r="F50" s="661"/>
      <c r="G50" s="661"/>
      <c r="H50" s="661"/>
      <c r="I50" s="661"/>
      <c r="J50" s="661"/>
      <c r="K50" s="661"/>
      <c r="L50" s="661"/>
      <c r="M50" s="661"/>
      <c r="N50" s="661"/>
    </row>
    <row r="51" spans="1:15" x14ac:dyDescent="0.35">
      <c r="A51" s="439"/>
    </row>
  </sheetData>
  <sheetProtection selectLockedCells="1" selectUnlockedCells="1"/>
  <mergeCells count="21">
    <mergeCell ref="A50:N50"/>
    <mergeCell ref="A44:N44"/>
    <mergeCell ref="A45:N45"/>
    <mergeCell ref="A46:N46"/>
    <mergeCell ref="A47:N47"/>
    <mergeCell ref="A48:N48"/>
    <mergeCell ref="A49:O49"/>
    <mergeCell ref="I29:L29"/>
    <mergeCell ref="G1:J1"/>
    <mergeCell ref="A2:C2"/>
    <mergeCell ref="G2:J3"/>
    <mergeCell ref="K2:K3"/>
    <mergeCell ref="A5:N5"/>
    <mergeCell ref="A6:A8"/>
    <mergeCell ref="A10:A22"/>
    <mergeCell ref="L2:L3"/>
    <mergeCell ref="I26:L26"/>
    <mergeCell ref="I27:L27"/>
    <mergeCell ref="I28:L28"/>
    <mergeCell ref="A1:F1"/>
    <mergeCell ref="A3:F3"/>
  </mergeCells>
  <pageMargins left="0.45" right="0.47013888888888888" top="0.62013888888888891" bottom="0.47013888888888888" header="0.51180555555555551" footer="0.51180555555555551"/>
  <pageSetup paperSize="9" scale="49" firstPageNumber="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23"/>
  <sheetViews>
    <sheetView showGridLines="0" zoomScale="80" zoomScaleNormal="80" workbookViewId="0">
      <selection sqref="A1:C1"/>
    </sheetView>
  </sheetViews>
  <sheetFormatPr defaultColWidth="8.88671875" defaultRowHeight="13.2" x14ac:dyDescent="0.25"/>
  <cols>
    <col min="1" max="1" width="16.44140625" style="23" customWidth="1"/>
    <col min="2" max="2" width="17.33203125" style="23" customWidth="1"/>
    <col min="3" max="3" width="19.5546875" style="23" customWidth="1"/>
    <col min="4" max="5" width="16.6640625" style="23" customWidth="1"/>
    <col min="6" max="6" width="22.88671875" style="23" customWidth="1"/>
    <col min="7" max="7" width="38.33203125" style="23" customWidth="1"/>
    <col min="8" max="8" width="13.6640625" style="23" customWidth="1"/>
    <col min="9" max="9" width="13.33203125" style="23" customWidth="1"/>
    <col min="10" max="10" width="12.6640625" style="23" customWidth="1"/>
    <col min="11" max="11" width="18" style="23" customWidth="1"/>
    <col min="12" max="16384" width="8.88671875" style="23"/>
  </cols>
  <sheetData>
    <row r="1" spans="1:14" s="1" customFormat="1" ht="28.2" customHeight="1" x14ac:dyDescent="0.3">
      <c r="A1" s="679" t="s">
        <v>323</v>
      </c>
      <c r="B1" s="680"/>
      <c r="C1" s="680"/>
      <c r="D1" s="478" t="s">
        <v>1</v>
      </c>
      <c r="E1" s="479"/>
      <c r="F1" s="479"/>
      <c r="G1" s="480"/>
      <c r="M1" s="22"/>
      <c r="N1" s="22"/>
    </row>
    <row r="2" spans="1:14" s="1" customFormat="1" ht="19.95" customHeight="1" x14ac:dyDescent="0.3">
      <c r="A2" s="681" t="s">
        <v>324</v>
      </c>
      <c r="B2" s="682"/>
      <c r="C2" s="682"/>
      <c r="D2" s="481" t="s">
        <v>298</v>
      </c>
      <c r="E2" s="482"/>
      <c r="F2" s="482"/>
      <c r="G2" s="483"/>
      <c r="M2" s="22"/>
      <c r="N2" s="22"/>
    </row>
    <row r="3" spans="1:14" s="1" customFormat="1" ht="19.95" customHeight="1" thickBot="1" x14ac:dyDescent="0.35">
      <c r="A3" s="683" t="s">
        <v>319</v>
      </c>
      <c r="B3" s="684"/>
      <c r="C3" s="684"/>
      <c r="D3" s="484"/>
      <c r="E3" s="485"/>
      <c r="F3" s="485"/>
      <c r="G3" s="486"/>
      <c r="M3" s="22"/>
      <c r="N3" s="22"/>
    </row>
    <row r="4" spans="1:14" s="1" customFormat="1" ht="10.199999999999999" customHeight="1" x14ac:dyDescent="0.3">
      <c r="A4" s="2"/>
      <c r="B4" s="2"/>
      <c r="C4" s="2"/>
      <c r="D4" s="2"/>
      <c r="E4" s="2"/>
      <c r="F4" s="2"/>
      <c r="G4" s="2"/>
      <c r="H4" s="2"/>
      <c r="I4" s="2"/>
      <c r="J4" s="2"/>
      <c r="K4" s="2"/>
      <c r="L4" s="2"/>
    </row>
    <row r="5" spans="1:14" ht="31.5" customHeight="1" x14ac:dyDescent="0.25">
      <c r="A5" s="685" t="s">
        <v>169</v>
      </c>
      <c r="B5" s="685"/>
      <c r="C5" s="685"/>
      <c r="D5" s="685"/>
      <c r="E5" s="685"/>
      <c r="F5" s="685"/>
      <c r="G5" s="685"/>
      <c r="I5" s="670" t="s">
        <v>170</v>
      </c>
      <c r="J5" s="671"/>
      <c r="K5" s="672"/>
    </row>
    <row r="6" spans="1:14" ht="10.199999999999999" customHeight="1" x14ac:dyDescent="0.25">
      <c r="A6" s="686" t="s">
        <v>40</v>
      </c>
      <c r="B6" s="687" t="s">
        <v>6</v>
      </c>
      <c r="C6" s="688" t="s">
        <v>41</v>
      </c>
      <c r="D6" s="690" t="s">
        <v>62</v>
      </c>
      <c r="E6" s="690" t="s">
        <v>95</v>
      </c>
      <c r="F6" s="692" t="s">
        <v>50</v>
      </c>
      <c r="G6" s="694" t="s">
        <v>42</v>
      </c>
      <c r="I6" s="673"/>
      <c r="J6" s="674"/>
      <c r="K6" s="675"/>
    </row>
    <row r="7" spans="1:14" ht="30" customHeight="1" x14ac:dyDescent="0.25">
      <c r="A7" s="686"/>
      <c r="B7" s="687"/>
      <c r="C7" s="688"/>
      <c r="D7" s="690"/>
      <c r="E7" s="690"/>
      <c r="F7" s="692"/>
      <c r="G7" s="695"/>
      <c r="I7" s="673"/>
      <c r="J7" s="674"/>
      <c r="K7" s="675"/>
    </row>
    <row r="8" spans="1:14" ht="19.95" customHeight="1" x14ac:dyDescent="0.25">
      <c r="A8" s="686"/>
      <c r="B8" s="687"/>
      <c r="C8" s="688"/>
      <c r="D8" s="690"/>
      <c r="E8" s="690"/>
      <c r="F8" s="692"/>
      <c r="G8" s="695"/>
      <c r="I8" s="673"/>
      <c r="J8" s="674"/>
      <c r="K8" s="675"/>
    </row>
    <row r="9" spans="1:14" ht="79.95" customHeight="1" x14ac:dyDescent="0.25">
      <c r="A9" s="686"/>
      <c r="B9" s="687"/>
      <c r="C9" s="689"/>
      <c r="D9" s="691"/>
      <c r="E9" s="691"/>
      <c r="F9" s="693"/>
      <c r="G9" s="696" t="s">
        <v>43</v>
      </c>
      <c r="I9" s="673"/>
      <c r="J9" s="674"/>
      <c r="K9" s="675"/>
    </row>
    <row r="10" spans="1:14" ht="31.95" customHeight="1" x14ac:dyDescent="0.25">
      <c r="A10" s="686"/>
      <c r="B10" s="3" t="s">
        <v>7</v>
      </c>
      <c r="C10" s="26">
        <f>+'Tab.1 valore finanziario D.O.'!I8</f>
        <v>87204.47</v>
      </c>
      <c r="D10" s="36"/>
      <c r="E10" s="36"/>
      <c r="F10" s="18">
        <f>+ROUND((C10*(D10+E10)),2)</f>
        <v>0</v>
      </c>
      <c r="G10" s="697"/>
      <c r="I10" s="673"/>
      <c r="J10" s="674"/>
      <c r="K10" s="675"/>
    </row>
    <row r="11" spans="1:14" ht="31.95" customHeight="1" x14ac:dyDescent="0.25">
      <c r="A11" s="686"/>
      <c r="B11" s="3" t="s">
        <v>8</v>
      </c>
      <c r="C11" s="26">
        <f>+'Tab.1 valore finanziario D.O.'!I9</f>
        <v>68215.58</v>
      </c>
      <c r="D11" s="36"/>
      <c r="E11" s="36"/>
      <c r="F11" s="18">
        <f>+ROUND((C11*(D11+E11)),2)</f>
        <v>0</v>
      </c>
      <c r="G11" s="694"/>
      <c r="I11" s="676"/>
      <c r="J11" s="677"/>
      <c r="K11" s="678"/>
    </row>
    <row r="12" spans="1:14" ht="16.2" customHeight="1" x14ac:dyDescent="0.25">
      <c r="A12" s="20"/>
      <c r="B12" s="15"/>
      <c r="C12" s="15"/>
      <c r="D12" s="37"/>
      <c r="E12" s="37"/>
      <c r="F12" s="16"/>
      <c r="G12" s="16"/>
    </row>
    <row r="13" spans="1:14" ht="10.199999999999999" customHeight="1" x14ac:dyDescent="0.25">
      <c r="A13" s="699" t="s">
        <v>44</v>
      </c>
      <c r="B13" s="700"/>
      <c r="C13" s="703" t="s">
        <v>41</v>
      </c>
      <c r="D13" s="690" t="s">
        <v>62</v>
      </c>
      <c r="E13" s="690" t="s">
        <v>95</v>
      </c>
      <c r="F13" s="692" t="s">
        <v>53</v>
      </c>
      <c r="G13" s="692" t="s">
        <v>42</v>
      </c>
    </row>
    <row r="14" spans="1:14" ht="30" customHeight="1" x14ac:dyDescent="0.25">
      <c r="A14" s="701"/>
      <c r="B14" s="702"/>
      <c r="C14" s="703"/>
      <c r="D14" s="690"/>
      <c r="E14" s="690"/>
      <c r="F14" s="692"/>
      <c r="G14" s="692"/>
    </row>
    <row r="15" spans="1:14" ht="19.95" customHeight="1" x14ac:dyDescent="0.25">
      <c r="A15" s="701"/>
      <c r="B15" s="702"/>
      <c r="C15" s="703"/>
      <c r="D15" s="690"/>
      <c r="E15" s="690"/>
      <c r="F15" s="692"/>
      <c r="G15" s="692"/>
    </row>
    <row r="16" spans="1:14" ht="79.95" customHeight="1" x14ac:dyDescent="0.25">
      <c r="A16" s="701"/>
      <c r="B16" s="702"/>
      <c r="C16" s="703"/>
      <c r="D16" s="691"/>
      <c r="E16" s="691"/>
      <c r="F16" s="692"/>
      <c r="G16" s="692"/>
    </row>
    <row r="17" spans="1:11" ht="31.95" customHeight="1" x14ac:dyDescent="0.25">
      <c r="A17" s="698" t="s">
        <v>45</v>
      </c>
      <c r="B17" s="698"/>
      <c r="C17" s="27">
        <f>+'Tab.1 valore finanziario D.O.'!I12</f>
        <v>100532.52</v>
      </c>
      <c r="D17" s="38"/>
      <c r="E17" s="38"/>
      <c r="F17" s="18">
        <f>+ROUND((C17*(D17+E17)),2)</f>
        <v>0</v>
      </c>
      <c r="G17" s="695" t="s">
        <v>43</v>
      </c>
    </row>
    <row r="18" spans="1:11" ht="31.95" customHeight="1" x14ac:dyDescent="0.25">
      <c r="A18" s="698" t="s">
        <v>49</v>
      </c>
      <c r="B18" s="698"/>
      <c r="C18" s="27">
        <f>+'Tab.1 valore finanziario D.O.'!I15</f>
        <v>38402.58</v>
      </c>
      <c r="D18" s="36"/>
      <c r="E18" s="36"/>
      <c r="F18" s="18">
        <f>+ROUND((C18*(D18+E18)),2)</f>
        <v>0</v>
      </c>
      <c r="G18" s="695"/>
    </row>
    <row r="19" spans="1:11" ht="31.95" customHeight="1" x14ac:dyDescent="0.25">
      <c r="A19" s="698" t="s">
        <v>47</v>
      </c>
      <c r="B19" s="698"/>
      <c r="C19" s="27">
        <f>+'Tab.1 valore finanziario D.O.'!I17</f>
        <v>31621.119999999999</v>
      </c>
      <c r="D19" s="36"/>
      <c r="E19" s="36"/>
      <c r="F19" s="18">
        <f>+ROUND((C19*(D19+E19)),2)</f>
        <v>0</v>
      </c>
      <c r="G19" s="695"/>
    </row>
    <row r="20" spans="1:11" ht="31.95" customHeight="1" x14ac:dyDescent="0.25">
      <c r="A20" s="698" t="s">
        <v>52</v>
      </c>
      <c r="B20" s="698"/>
      <c r="C20" s="27">
        <f>+'Tab.1 valore finanziario D.O.'!I19</f>
        <v>30051.47</v>
      </c>
      <c r="D20" s="36"/>
      <c r="E20" s="36"/>
      <c r="F20" s="18">
        <f>+ROUND((C20*(D20+E20)),2)</f>
        <v>0</v>
      </c>
      <c r="G20" s="695"/>
    </row>
    <row r="21" spans="1:11" s="24" customFormat="1" ht="31.95" customHeight="1" x14ac:dyDescent="0.25">
      <c r="A21" s="17"/>
      <c r="B21" s="17"/>
      <c r="C21" s="29" t="s">
        <v>14</v>
      </c>
      <c r="D21" s="39">
        <f>+SUM(D10:D20)</f>
        <v>0</v>
      </c>
      <c r="E21" s="39">
        <f>+SUM(E10:E20)</f>
        <v>0</v>
      </c>
      <c r="F21" s="28">
        <f>+SUM(F10:F20)</f>
        <v>0</v>
      </c>
      <c r="G21" s="23"/>
      <c r="H21" s="23"/>
      <c r="I21" s="23"/>
      <c r="J21" s="23"/>
      <c r="K21" s="23"/>
    </row>
    <row r="22" spans="1:11" ht="15.6" x14ac:dyDescent="0.3">
      <c r="C22" s="4"/>
      <c r="D22" s="4"/>
      <c r="E22" s="4"/>
      <c r="F22" s="4"/>
      <c r="G22" s="5"/>
      <c r="H22" s="21"/>
      <c r="I22" s="5"/>
      <c r="J22" s="5"/>
      <c r="K22" s="21"/>
    </row>
    <row r="23" spans="1:11" ht="15.6" x14ac:dyDescent="0.3">
      <c r="C23" s="4"/>
      <c r="D23" s="4"/>
      <c r="E23" s="4"/>
      <c r="F23" s="4"/>
      <c r="G23" s="5"/>
      <c r="H23" s="21"/>
      <c r="I23" s="5"/>
      <c r="J23" s="5"/>
      <c r="K23" s="21"/>
    </row>
  </sheetData>
  <mergeCells count="26">
    <mergeCell ref="G13:G16"/>
    <mergeCell ref="G17:G20"/>
    <mergeCell ref="F13:F16"/>
    <mergeCell ref="A17:B17"/>
    <mergeCell ref="A18:B18"/>
    <mergeCell ref="A19:B19"/>
    <mergeCell ref="A20:B20"/>
    <mergeCell ref="A13:B16"/>
    <mergeCell ref="C13:C16"/>
    <mergeCell ref="D13:D16"/>
    <mergeCell ref="E13:E16"/>
    <mergeCell ref="I5:K11"/>
    <mergeCell ref="A1:C1"/>
    <mergeCell ref="D1:G1"/>
    <mergeCell ref="A2:C2"/>
    <mergeCell ref="D2:G3"/>
    <mergeCell ref="A3:C3"/>
    <mergeCell ref="A5:G5"/>
    <mergeCell ref="A6:A11"/>
    <mergeCell ref="B6:B9"/>
    <mergeCell ref="C6:C9"/>
    <mergeCell ref="D6:D9"/>
    <mergeCell ref="E6:E9"/>
    <mergeCell ref="F6:F9"/>
    <mergeCell ref="G6:G8"/>
    <mergeCell ref="G9:G11"/>
  </mergeCells>
  <pageMargins left="0.7" right="0.7" top="0.75" bottom="0.75" header="0.3" footer="0.3"/>
  <pageSetup paperSize="9"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L19"/>
  <sheetViews>
    <sheetView showGridLines="0" topLeftCell="A9" workbookViewId="0">
      <selection activeCell="P9" sqref="P9"/>
    </sheetView>
  </sheetViews>
  <sheetFormatPr defaultRowHeight="13.2" x14ac:dyDescent="0.25"/>
  <cols>
    <col min="1" max="2" width="9.33203125" style="6"/>
    <col min="3" max="3" width="9.33203125" style="6" customWidth="1"/>
    <col min="4" max="4" width="4.5546875" style="6" customWidth="1"/>
    <col min="5" max="5" width="10.33203125" style="6" customWidth="1"/>
    <col min="6" max="6" width="8.33203125" style="6" customWidth="1"/>
    <col min="7" max="7" width="6.44140625" style="6" customWidth="1"/>
    <col min="8" max="10" width="9.33203125" style="6"/>
    <col min="11" max="11" width="19.33203125" style="6" customWidth="1"/>
    <col min="12" max="12" width="34.33203125" style="6" customWidth="1"/>
    <col min="13" max="259" width="9.33203125" style="6"/>
    <col min="260" max="260" width="4.5546875" style="6" customWidth="1"/>
    <col min="261" max="261" width="10.33203125" style="6" customWidth="1"/>
    <col min="262" max="262" width="8.33203125" style="6" customWidth="1"/>
    <col min="263" max="263" width="6.44140625" style="6" customWidth="1"/>
    <col min="264" max="515" width="9.33203125" style="6"/>
    <col min="516" max="516" width="4.5546875" style="6" customWidth="1"/>
    <col min="517" max="517" width="10.33203125" style="6" customWidth="1"/>
    <col min="518" max="518" width="8.33203125" style="6" customWidth="1"/>
    <col min="519" max="519" width="6.44140625" style="6" customWidth="1"/>
    <col min="520" max="771" width="9.33203125" style="6"/>
    <col min="772" max="772" width="4.5546875" style="6" customWidth="1"/>
    <col min="773" max="773" width="10.33203125" style="6" customWidth="1"/>
    <col min="774" max="774" width="8.33203125" style="6" customWidth="1"/>
    <col min="775" max="775" width="6.44140625" style="6" customWidth="1"/>
    <col min="776" max="1027" width="9.33203125" style="6"/>
    <col min="1028" max="1028" width="4.5546875" style="6" customWidth="1"/>
    <col min="1029" max="1029" width="10.33203125" style="6" customWidth="1"/>
    <col min="1030" max="1030" width="8.33203125" style="6" customWidth="1"/>
    <col min="1031" max="1031" width="6.44140625" style="6" customWidth="1"/>
    <col min="1032" max="1283" width="9.33203125" style="6"/>
    <col min="1284" max="1284" width="4.5546875" style="6" customWidth="1"/>
    <col min="1285" max="1285" width="10.33203125" style="6" customWidth="1"/>
    <col min="1286" max="1286" width="8.33203125" style="6" customWidth="1"/>
    <col min="1287" max="1287" width="6.44140625" style="6" customWidth="1"/>
    <col min="1288" max="1539" width="9.33203125" style="6"/>
    <col min="1540" max="1540" width="4.5546875" style="6" customWidth="1"/>
    <col min="1541" max="1541" width="10.33203125" style="6" customWidth="1"/>
    <col min="1542" max="1542" width="8.33203125" style="6" customWidth="1"/>
    <col min="1543" max="1543" width="6.44140625" style="6" customWidth="1"/>
    <col min="1544" max="1795" width="9.33203125" style="6"/>
    <col min="1796" max="1796" width="4.5546875" style="6" customWidth="1"/>
    <col min="1797" max="1797" width="10.33203125" style="6" customWidth="1"/>
    <col min="1798" max="1798" width="8.33203125" style="6" customWidth="1"/>
    <col min="1799" max="1799" width="6.44140625" style="6" customWidth="1"/>
    <col min="1800" max="2051" width="9.33203125" style="6"/>
    <col min="2052" max="2052" width="4.5546875" style="6" customWidth="1"/>
    <col min="2053" max="2053" width="10.33203125" style="6" customWidth="1"/>
    <col min="2054" max="2054" width="8.33203125" style="6" customWidth="1"/>
    <col min="2055" max="2055" width="6.44140625" style="6" customWidth="1"/>
    <col min="2056" max="2307" width="9.33203125" style="6"/>
    <col min="2308" max="2308" width="4.5546875" style="6" customWidth="1"/>
    <col min="2309" max="2309" width="10.33203125" style="6" customWidth="1"/>
    <col min="2310" max="2310" width="8.33203125" style="6" customWidth="1"/>
    <col min="2311" max="2311" width="6.44140625" style="6" customWidth="1"/>
    <col min="2312" max="2563" width="9.33203125" style="6"/>
    <col min="2564" max="2564" width="4.5546875" style="6" customWidth="1"/>
    <col min="2565" max="2565" width="10.33203125" style="6" customWidth="1"/>
    <col min="2566" max="2566" width="8.33203125" style="6" customWidth="1"/>
    <col min="2567" max="2567" width="6.44140625" style="6" customWidth="1"/>
    <col min="2568" max="2819" width="9.33203125" style="6"/>
    <col min="2820" max="2820" width="4.5546875" style="6" customWidth="1"/>
    <col min="2821" max="2821" width="10.33203125" style="6" customWidth="1"/>
    <col min="2822" max="2822" width="8.33203125" style="6" customWidth="1"/>
    <col min="2823" max="2823" width="6.44140625" style="6" customWidth="1"/>
    <col min="2824" max="3075" width="9.33203125" style="6"/>
    <col min="3076" max="3076" width="4.5546875" style="6" customWidth="1"/>
    <col min="3077" max="3077" width="10.33203125" style="6" customWidth="1"/>
    <col min="3078" max="3078" width="8.33203125" style="6" customWidth="1"/>
    <col min="3079" max="3079" width="6.44140625" style="6" customWidth="1"/>
    <col min="3080" max="3331" width="9.33203125" style="6"/>
    <col min="3332" max="3332" width="4.5546875" style="6" customWidth="1"/>
    <col min="3333" max="3333" width="10.33203125" style="6" customWidth="1"/>
    <col min="3334" max="3334" width="8.33203125" style="6" customWidth="1"/>
    <col min="3335" max="3335" width="6.44140625" style="6" customWidth="1"/>
    <col min="3336" max="3587" width="9.33203125" style="6"/>
    <col min="3588" max="3588" width="4.5546875" style="6" customWidth="1"/>
    <col min="3589" max="3589" width="10.33203125" style="6" customWidth="1"/>
    <col min="3590" max="3590" width="8.33203125" style="6" customWidth="1"/>
    <col min="3591" max="3591" width="6.44140625" style="6" customWidth="1"/>
    <col min="3592" max="3843" width="9.33203125" style="6"/>
    <col min="3844" max="3844" width="4.5546875" style="6" customWidth="1"/>
    <col min="3845" max="3845" width="10.33203125" style="6" customWidth="1"/>
    <col min="3846" max="3846" width="8.33203125" style="6" customWidth="1"/>
    <col min="3847" max="3847" width="6.44140625" style="6" customWidth="1"/>
    <col min="3848" max="4099" width="9.33203125" style="6"/>
    <col min="4100" max="4100" width="4.5546875" style="6" customWidth="1"/>
    <col min="4101" max="4101" width="10.33203125" style="6" customWidth="1"/>
    <col min="4102" max="4102" width="8.33203125" style="6" customWidth="1"/>
    <col min="4103" max="4103" width="6.44140625" style="6" customWidth="1"/>
    <col min="4104" max="4355" width="9.33203125" style="6"/>
    <col min="4356" max="4356" width="4.5546875" style="6" customWidth="1"/>
    <col min="4357" max="4357" width="10.33203125" style="6" customWidth="1"/>
    <col min="4358" max="4358" width="8.33203125" style="6" customWidth="1"/>
    <col min="4359" max="4359" width="6.44140625" style="6" customWidth="1"/>
    <col min="4360" max="4611" width="9.33203125" style="6"/>
    <col min="4612" max="4612" width="4.5546875" style="6" customWidth="1"/>
    <col min="4613" max="4613" width="10.33203125" style="6" customWidth="1"/>
    <col min="4614" max="4614" width="8.33203125" style="6" customWidth="1"/>
    <col min="4615" max="4615" width="6.44140625" style="6" customWidth="1"/>
    <col min="4616" max="4867" width="9.33203125" style="6"/>
    <col min="4868" max="4868" width="4.5546875" style="6" customWidth="1"/>
    <col min="4869" max="4869" width="10.33203125" style="6" customWidth="1"/>
    <col min="4870" max="4870" width="8.33203125" style="6" customWidth="1"/>
    <col min="4871" max="4871" width="6.44140625" style="6" customWidth="1"/>
    <col min="4872" max="5123" width="9.33203125" style="6"/>
    <col min="5124" max="5124" width="4.5546875" style="6" customWidth="1"/>
    <col min="5125" max="5125" width="10.33203125" style="6" customWidth="1"/>
    <col min="5126" max="5126" width="8.33203125" style="6" customWidth="1"/>
    <col min="5127" max="5127" width="6.44140625" style="6" customWidth="1"/>
    <col min="5128" max="5379" width="9.33203125" style="6"/>
    <col min="5380" max="5380" width="4.5546875" style="6" customWidth="1"/>
    <col min="5381" max="5381" width="10.33203125" style="6" customWidth="1"/>
    <col min="5382" max="5382" width="8.33203125" style="6" customWidth="1"/>
    <col min="5383" max="5383" width="6.44140625" style="6" customWidth="1"/>
    <col min="5384" max="5635" width="9.33203125" style="6"/>
    <col min="5636" max="5636" width="4.5546875" style="6" customWidth="1"/>
    <col min="5637" max="5637" width="10.33203125" style="6" customWidth="1"/>
    <col min="5638" max="5638" width="8.33203125" style="6" customWidth="1"/>
    <col min="5639" max="5639" width="6.44140625" style="6" customWidth="1"/>
    <col min="5640" max="5891" width="9.33203125" style="6"/>
    <col min="5892" max="5892" width="4.5546875" style="6" customWidth="1"/>
    <col min="5893" max="5893" width="10.33203125" style="6" customWidth="1"/>
    <col min="5894" max="5894" width="8.33203125" style="6" customWidth="1"/>
    <col min="5895" max="5895" width="6.44140625" style="6" customWidth="1"/>
    <col min="5896" max="6147" width="9.33203125" style="6"/>
    <col min="6148" max="6148" width="4.5546875" style="6" customWidth="1"/>
    <col min="6149" max="6149" width="10.33203125" style="6" customWidth="1"/>
    <col min="6150" max="6150" width="8.33203125" style="6" customWidth="1"/>
    <col min="6151" max="6151" width="6.44140625" style="6" customWidth="1"/>
    <col min="6152" max="6403" width="9.33203125" style="6"/>
    <col min="6404" max="6404" width="4.5546875" style="6" customWidth="1"/>
    <col min="6405" max="6405" width="10.33203125" style="6" customWidth="1"/>
    <col min="6406" max="6406" width="8.33203125" style="6" customWidth="1"/>
    <col min="6407" max="6407" width="6.44140625" style="6" customWidth="1"/>
    <col min="6408" max="6659" width="9.33203125" style="6"/>
    <col min="6660" max="6660" width="4.5546875" style="6" customWidth="1"/>
    <col min="6661" max="6661" width="10.33203125" style="6" customWidth="1"/>
    <col min="6662" max="6662" width="8.33203125" style="6" customWidth="1"/>
    <col min="6663" max="6663" width="6.44140625" style="6" customWidth="1"/>
    <col min="6664" max="6915" width="9.33203125" style="6"/>
    <col min="6916" max="6916" width="4.5546875" style="6" customWidth="1"/>
    <col min="6917" max="6917" width="10.33203125" style="6" customWidth="1"/>
    <col min="6918" max="6918" width="8.33203125" style="6" customWidth="1"/>
    <col min="6919" max="6919" width="6.44140625" style="6" customWidth="1"/>
    <col min="6920" max="7171" width="9.33203125" style="6"/>
    <col min="7172" max="7172" width="4.5546875" style="6" customWidth="1"/>
    <col min="7173" max="7173" width="10.33203125" style="6" customWidth="1"/>
    <col min="7174" max="7174" width="8.33203125" style="6" customWidth="1"/>
    <col min="7175" max="7175" width="6.44140625" style="6" customWidth="1"/>
    <col min="7176" max="7427" width="9.33203125" style="6"/>
    <col min="7428" max="7428" width="4.5546875" style="6" customWidth="1"/>
    <col min="7429" max="7429" width="10.33203125" style="6" customWidth="1"/>
    <col min="7430" max="7430" width="8.33203125" style="6" customWidth="1"/>
    <col min="7431" max="7431" width="6.44140625" style="6" customWidth="1"/>
    <col min="7432" max="7683" width="9.33203125" style="6"/>
    <col min="7684" max="7684" width="4.5546875" style="6" customWidth="1"/>
    <col min="7685" max="7685" width="10.33203125" style="6" customWidth="1"/>
    <col min="7686" max="7686" width="8.33203125" style="6" customWidth="1"/>
    <col min="7687" max="7687" width="6.44140625" style="6" customWidth="1"/>
    <col min="7688" max="7939" width="9.33203125" style="6"/>
    <col min="7940" max="7940" width="4.5546875" style="6" customWidth="1"/>
    <col min="7941" max="7941" width="10.33203125" style="6" customWidth="1"/>
    <col min="7942" max="7942" width="8.33203125" style="6" customWidth="1"/>
    <col min="7943" max="7943" width="6.44140625" style="6" customWidth="1"/>
    <col min="7944" max="8195" width="9.33203125" style="6"/>
    <col min="8196" max="8196" width="4.5546875" style="6" customWidth="1"/>
    <col min="8197" max="8197" width="10.33203125" style="6" customWidth="1"/>
    <col min="8198" max="8198" width="8.33203125" style="6" customWidth="1"/>
    <col min="8199" max="8199" width="6.44140625" style="6" customWidth="1"/>
    <col min="8200" max="8451" width="9.33203125" style="6"/>
    <col min="8452" max="8452" width="4.5546875" style="6" customWidth="1"/>
    <col min="8453" max="8453" width="10.33203125" style="6" customWidth="1"/>
    <col min="8454" max="8454" width="8.33203125" style="6" customWidth="1"/>
    <col min="8455" max="8455" width="6.44140625" style="6" customWidth="1"/>
    <col min="8456" max="8707" width="9.33203125" style="6"/>
    <col min="8708" max="8708" width="4.5546875" style="6" customWidth="1"/>
    <col min="8709" max="8709" width="10.33203125" style="6" customWidth="1"/>
    <col min="8710" max="8710" width="8.33203125" style="6" customWidth="1"/>
    <col min="8711" max="8711" width="6.44140625" style="6" customWidth="1"/>
    <col min="8712" max="8963" width="9.33203125" style="6"/>
    <col min="8964" max="8964" width="4.5546875" style="6" customWidth="1"/>
    <col min="8965" max="8965" width="10.33203125" style="6" customWidth="1"/>
    <col min="8966" max="8966" width="8.33203125" style="6" customWidth="1"/>
    <col min="8967" max="8967" width="6.44140625" style="6" customWidth="1"/>
    <col min="8968" max="9219" width="9.33203125" style="6"/>
    <col min="9220" max="9220" width="4.5546875" style="6" customWidth="1"/>
    <col min="9221" max="9221" width="10.33203125" style="6" customWidth="1"/>
    <col min="9222" max="9222" width="8.33203125" style="6" customWidth="1"/>
    <col min="9223" max="9223" width="6.44140625" style="6" customWidth="1"/>
    <col min="9224" max="9475" width="9.33203125" style="6"/>
    <col min="9476" max="9476" width="4.5546875" style="6" customWidth="1"/>
    <col min="9477" max="9477" width="10.33203125" style="6" customWidth="1"/>
    <col min="9478" max="9478" width="8.33203125" style="6" customWidth="1"/>
    <col min="9479" max="9479" width="6.44140625" style="6" customWidth="1"/>
    <col min="9480" max="9731" width="9.33203125" style="6"/>
    <col min="9732" max="9732" width="4.5546875" style="6" customWidth="1"/>
    <col min="9733" max="9733" width="10.33203125" style="6" customWidth="1"/>
    <col min="9734" max="9734" width="8.33203125" style="6" customWidth="1"/>
    <col min="9735" max="9735" width="6.44140625" style="6" customWidth="1"/>
    <col min="9736" max="9987" width="9.33203125" style="6"/>
    <col min="9988" max="9988" width="4.5546875" style="6" customWidth="1"/>
    <col min="9989" max="9989" width="10.33203125" style="6" customWidth="1"/>
    <col min="9990" max="9990" width="8.33203125" style="6" customWidth="1"/>
    <col min="9991" max="9991" width="6.44140625" style="6" customWidth="1"/>
    <col min="9992" max="10243" width="9.33203125" style="6"/>
    <col min="10244" max="10244" width="4.5546875" style="6" customWidth="1"/>
    <col min="10245" max="10245" width="10.33203125" style="6" customWidth="1"/>
    <col min="10246" max="10246" width="8.33203125" style="6" customWidth="1"/>
    <col min="10247" max="10247" width="6.44140625" style="6" customWidth="1"/>
    <col min="10248" max="10499" width="9.33203125" style="6"/>
    <col min="10500" max="10500" width="4.5546875" style="6" customWidth="1"/>
    <col min="10501" max="10501" width="10.33203125" style="6" customWidth="1"/>
    <col min="10502" max="10502" width="8.33203125" style="6" customWidth="1"/>
    <col min="10503" max="10503" width="6.44140625" style="6" customWidth="1"/>
    <col min="10504" max="10755" width="9.33203125" style="6"/>
    <col min="10756" max="10756" width="4.5546875" style="6" customWidth="1"/>
    <col min="10757" max="10757" width="10.33203125" style="6" customWidth="1"/>
    <col min="10758" max="10758" width="8.33203125" style="6" customWidth="1"/>
    <col min="10759" max="10759" width="6.44140625" style="6" customWidth="1"/>
    <col min="10760" max="11011" width="9.33203125" style="6"/>
    <col min="11012" max="11012" width="4.5546875" style="6" customWidth="1"/>
    <col min="11013" max="11013" width="10.33203125" style="6" customWidth="1"/>
    <col min="11014" max="11014" width="8.33203125" style="6" customWidth="1"/>
    <col min="11015" max="11015" width="6.44140625" style="6" customWidth="1"/>
    <col min="11016" max="11267" width="9.33203125" style="6"/>
    <col min="11268" max="11268" width="4.5546875" style="6" customWidth="1"/>
    <col min="11269" max="11269" width="10.33203125" style="6" customWidth="1"/>
    <col min="11270" max="11270" width="8.33203125" style="6" customWidth="1"/>
    <col min="11271" max="11271" width="6.44140625" style="6" customWidth="1"/>
    <col min="11272" max="11523" width="9.33203125" style="6"/>
    <col min="11524" max="11524" width="4.5546875" style="6" customWidth="1"/>
    <col min="11525" max="11525" width="10.33203125" style="6" customWidth="1"/>
    <col min="11526" max="11526" width="8.33203125" style="6" customWidth="1"/>
    <col min="11527" max="11527" width="6.44140625" style="6" customWidth="1"/>
    <col min="11528" max="11779" width="9.33203125" style="6"/>
    <col min="11780" max="11780" width="4.5546875" style="6" customWidth="1"/>
    <col min="11781" max="11781" width="10.33203125" style="6" customWidth="1"/>
    <col min="11782" max="11782" width="8.33203125" style="6" customWidth="1"/>
    <col min="11783" max="11783" width="6.44140625" style="6" customWidth="1"/>
    <col min="11784" max="12035" width="9.33203125" style="6"/>
    <col min="12036" max="12036" width="4.5546875" style="6" customWidth="1"/>
    <col min="12037" max="12037" width="10.33203125" style="6" customWidth="1"/>
    <col min="12038" max="12038" width="8.33203125" style="6" customWidth="1"/>
    <col min="12039" max="12039" width="6.44140625" style="6" customWidth="1"/>
    <col min="12040" max="12291" width="9.33203125" style="6"/>
    <col min="12292" max="12292" width="4.5546875" style="6" customWidth="1"/>
    <col min="12293" max="12293" width="10.33203125" style="6" customWidth="1"/>
    <col min="12294" max="12294" width="8.33203125" style="6" customWidth="1"/>
    <col min="12295" max="12295" width="6.44140625" style="6" customWidth="1"/>
    <col min="12296" max="12547" width="9.33203125" style="6"/>
    <col min="12548" max="12548" width="4.5546875" style="6" customWidth="1"/>
    <col min="12549" max="12549" width="10.33203125" style="6" customWidth="1"/>
    <col min="12550" max="12550" width="8.33203125" style="6" customWidth="1"/>
    <col min="12551" max="12551" width="6.44140625" style="6" customWidth="1"/>
    <col min="12552" max="12803" width="9.33203125" style="6"/>
    <col min="12804" max="12804" width="4.5546875" style="6" customWidth="1"/>
    <col min="12805" max="12805" width="10.33203125" style="6" customWidth="1"/>
    <col min="12806" max="12806" width="8.33203125" style="6" customWidth="1"/>
    <col min="12807" max="12807" width="6.44140625" style="6" customWidth="1"/>
    <col min="12808" max="13059" width="9.33203125" style="6"/>
    <col min="13060" max="13060" width="4.5546875" style="6" customWidth="1"/>
    <col min="13061" max="13061" width="10.33203125" style="6" customWidth="1"/>
    <col min="13062" max="13062" width="8.33203125" style="6" customWidth="1"/>
    <col min="13063" max="13063" width="6.44140625" style="6" customWidth="1"/>
    <col min="13064" max="13315" width="9.33203125" style="6"/>
    <col min="13316" max="13316" width="4.5546875" style="6" customWidth="1"/>
    <col min="13317" max="13317" width="10.33203125" style="6" customWidth="1"/>
    <col min="13318" max="13318" width="8.33203125" style="6" customWidth="1"/>
    <col min="13319" max="13319" width="6.44140625" style="6" customWidth="1"/>
    <col min="13320" max="13571" width="9.33203125" style="6"/>
    <col min="13572" max="13572" width="4.5546875" style="6" customWidth="1"/>
    <col min="13573" max="13573" width="10.33203125" style="6" customWidth="1"/>
    <col min="13574" max="13574" width="8.33203125" style="6" customWidth="1"/>
    <col min="13575" max="13575" width="6.44140625" style="6" customWidth="1"/>
    <col min="13576" max="13827" width="9.33203125" style="6"/>
    <col min="13828" max="13828" width="4.5546875" style="6" customWidth="1"/>
    <col min="13829" max="13829" width="10.33203125" style="6" customWidth="1"/>
    <col min="13830" max="13830" width="8.33203125" style="6" customWidth="1"/>
    <col min="13831" max="13831" width="6.44140625" style="6" customWidth="1"/>
    <col min="13832" max="14083" width="9.33203125" style="6"/>
    <col min="14084" max="14084" width="4.5546875" style="6" customWidth="1"/>
    <col min="14085" max="14085" width="10.33203125" style="6" customWidth="1"/>
    <col min="14086" max="14086" width="8.33203125" style="6" customWidth="1"/>
    <col min="14087" max="14087" width="6.44140625" style="6" customWidth="1"/>
    <col min="14088" max="14339" width="9.33203125" style="6"/>
    <col min="14340" max="14340" width="4.5546875" style="6" customWidth="1"/>
    <col min="14341" max="14341" width="10.33203125" style="6" customWidth="1"/>
    <col min="14342" max="14342" width="8.33203125" style="6" customWidth="1"/>
    <col min="14343" max="14343" width="6.44140625" style="6" customWidth="1"/>
    <col min="14344" max="14595" width="9.33203125" style="6"/>
    <col min="14596" max="14596" width="4.5546875" style="6" customWidth="1"/>
    <col min="14597" max="14597" width="10.33203125" style="6" customWidth="1"/>
    <col min="14598" max="14598" width="8.33203125" style="6" customWidth="1"/>
    <col min="14599" max="14599" width="6.44140625" style="6" customWidth="1"/>
    <col min="14600" max="14851" width="9.33203125" style="6"/>
    <col min="14852" max="14852" width="4.5546875" style="6" customWidth="1"/>
    <col min="14853" max="14853" width="10.33203125" style="6" customWidth="1"/>
    <col min="14854" max="14854" width="8.33203125" style="6" customWidth="1"/>
    <col min="14855" max="14855" width="6.44140625" style="6" customWidth="1"/>
    <col min="14856" max="15107" width="9.33203125" style="6"/>
    <col min="15108" max="15108" width="4.5546875" style="6" customWidth="1"/>
    <col min="15109" max="15109" width="10.33203125" style="6" customWidth="1"/>
    <col min="15110" max="15110" width="8.33203125" style="6" customWidth="1"/>
    <col min="15111" max="15111" width="6.44140625" style="6" customWidth="1"/>
    <col min="15112" max="15363" width="9.33203125" style="6"/>
    <col min="15364" max="15364" width="4.5546875" style="6" customWidth="1"/>
    <col min="15365" max="15365" width="10.33203125" style="6" customWidth="1"/>
    <col min="15366" max="15366" width="8.33203125" style="6" customWidth="1"/>
    <col min="15367" max="15367" width="6.44140625" style="6" customWidth="1"/>
    <col min="15368" max="15619" width="9.33203125" style="6"/>
    <col min="15620" max="15620" width="4.5546875" style="6" customWidth="1"/>
    <col min="15621" max="15621" width="10.33203125" style="6" customWidth="1"/>
    <col min="15622" max="15622" width="8.33203125" style="6" customWidth="1"/>
    <col min="15623" max="15623" width="6.44140625" style="6" customWidth="1"/>
    <col min="15624" max="15875" width="9.33203125" style="6"/>
    <col min="15876" max="15876" width="4.5546875" style="6" customWidth="1"/>
    <col min="15877" max="15877" width="10.33203125" style="6" customWidth="1"/>
    <col min="15878" max="15878" width="8.33203125" style="6" customWidth="1"/>
    <col min="15879" max="15879" width="6.44140625" style="6" customWidth="1"/>
    <col min="15880" max="16131" width="9.33203125" style="6"/>
    <col min="16132" max="16132" width="4.5546875" style="6" customWidth="1"/>
    <col min="16133" max="16133" width="10.33203125" style="6" customWidth="1"/>
    <col min="16134" max="16134" width="8.33203125" style="6" customWidth="1"/>
    <col min="16135" max="16135" width="6.44140625" style="6" customWidth="1"/>
    <col min="16136" max="16384" width="9.33203125" style="6"/>
  </cols>
  <sheetData>
    <row r="1" spans="1:12" ht="13.8" thickBot="1" x14ac:dyDescent="0.3">
      <c r="H1" s="7"/>
    </row>
    <row r="2" spans="1:12" ht="36" customHeight="1" thickBot="1" x14ac:dyDescent="0.3">
      <c r="A2" s="704" t="s">
        <v>97</v>
      </c>
      <c r="B2" s="705"/>
      <c r="C2" s="705"/>
      <c r="D2" s="705"/>
      <c r="E2" s="705"/>
      <c r="F2" s="705"/>
      <c r="G2" s="706"/>
      <c r="H2" s="8"/>
    </row>
    <row r="3" spans="1:12" ht="13.5" customHeight="1" x14ac:dyDescent="0.25">
      <c r="A3" s="121"/>
      <c r="B3" s="122" t="s">
        <v>21</v>
      </c>
      <c r="C3" s="122"/>
      <c r="D3" s="122"/>
      <c r="E3" s="122"/>
      <c r="F3" s="122"/>
      <c r="G3" s="123"/>
    </row>
    <row r="4" spans="1:12" x14ac:dyDescent="0.25">
      <c r="A4" s="34"/>
      <c r="G4" s="35"/>
    </row>
    <row r="5" spans="1:12" ht="13.5" customHeight="1" thickBot="1" x14ac:dyDescent="0.3">
      <c r="A5" s="34"/>
      <c r="C5" s="712">
        <v>2025</v>
      </c>
      <c r="D5" s="712" t="s">
        <v>4</v>
      </c>
      <c r="G5" s="35"/>
    </row>
    <row r="6" spans="1:12" ht="13.8" thickBot="1" x14ac:dyDescent="0.3">
      <c r="A6" s="124"/>
      <c r="B6" s="125"/>
      <c r="C6" s="125"/>
      <c r="D6" s="125"/>
      <c r="E6" s="247"/>
      <c r="F6" s="247"/>
      <c r="G6" s="248"/>
    </row>
    <row r="7" spans="1:12" ht="65.25" customHeight="1" thickBot="1" x14ac:dyDescent="0.3">
      <c r="A7" s="707" t="s">
        <v>112</v>
      </c>
      <c r="B7" s="708"/>
      <c r="C7" s="709"/>
      <c r="D7" s="245" t="s">
        <v>22</v>
      </c>
      <c r="E7" s="710">
        <f>+'Tab. 2.1  Presenti in servizio'!M20</f>
        <v>427149742.96999991</v>
      </c>
      <c r="F7" s="710"/>
      <c r="G7" s="711"/>
      <c r="J7" s="9"/>
      <c r="L7" s="460"/>
    </row>
    <row r="8" spans="1:12" ht="65.25" customHeight="1" thickBot="1" x14ac:dyDescent="0.3">
      <c r="A8" s="707" t="s">
        <v>113</v>
      </c>
      <c r="B8" s="708"/>
      <c r="C8" s="709"/>
      <c r="D8" s="245" t="s">
        <v>22</v>
      </c>
      <c r="E8" s="710">
        <f>+'Tab. 2.2 Comandati out'!K20</f>
        <v>2416069.08</v>
      </c>
      <c r="F8" s="710"/>
      <c r="G8" s="711"/>
      <c r="L8" s="458"/>
    </row>
    <row r="9" spans="1:12" ht="65.25" customHeight="1" thickBot="1" x14ac:dyDescent="0.3">
      <c r="A9" s="707" t="s">
        <v>114</v>
      </c>
      <c r="B9" s="708"/>
      <c r="C9" s="709"/>
      <c r="D9" s="245" t="s">
        <v>22</v>
      </c>
      <c r="E9" s="710">
        <f>+'Tab. 4.2 Assunzioni  2025'!N26+'Tab. 4.2 Assunzioni  2025'!N27</f>
        <v>0</v>
      </c>
      <c r="F9" s="710"/>
      <c r="G9" s="711"/>
    </row>
    <row r="10" spans="1:12" ht="65.25" customHeight="1" thickBot="1" x14ac:dyDescent="0.3">
      <c r="A10" s="707" t="s">
        <v>155</v>
      </c>
      <c r="B10" s="708"/>
      <c r="C10" s="709"/>
      <c r="D10" s="245" t="s">
        <v>22</v>
      </c>
      <c r="E10" s="710">
        <f>+'Tab. 4.2 Assunzioni  2025'!N28</f>
        <v>42541801.939999998</v>
      </c>
      <c r="F10" s="710"/>
      <c r="G10" s="711"/>
    </row>
    <row r="11" spans="1:12" s="246" customFormat="1" ht="65.25" customHeight="1" thickBot="1" x14ac:dyDescent="0.35">
      <c r="A11" s="707" t="s">
        <v>115</v>
      </c>
      <c r="B11" s="708"/>
      <c r="C11" s="709"/>
      <c r="D11" s="245" t="s">
        <v>22</v>
      </c>
      <c r="E11" s="710">
        <f>+'Tab. 4.2 Assunzioni  2025'!N29</f>
        <v>9359719.3800000008</v>
      </c>
      <c r="F11" s="710"/>
      <c r="G11" s="711"/>
    </row>
    <row r="12" spans="1:12" ht="28.5" customHeight="1" thickBot="1" x14ac:dyDescent="0.3">
      <c r="A12" s="704" t="s">
        <v>14</v>
      </c>
      <c r="B12" s="705"/>
      <c r="C12" s="706"/>
      <c r="D12" s="329"/>
      <c r="E12" s="716">
        <f>+E7+E8+E9+E10+E11</f>
        <v>481467333.36999989</v>
      </c>
      <c r="F12" s="710"/>
      <c r="G12" s="711"/>
    </row>
    <row r="13" spans="1:12" ht="45" customHeight="1" thickBot="1" x14ac:dyDescent="0.45">
      <c r="A13" s="10"/>
      <c r="B13" s="10"/>
      <c r="C13" s="10"/>
      <c r="D13" s="11"/>
      <c r="E13" s="717" t="s">
        <v>23</v>
      </c>
      <c r="F13" s="717"/>
      <c r="G13" s="717"/>
      <c r="K13" s="458"/>
    </row>
    <row r="14" spans="1:12" ht="87.75" customHeight="1" thickBot="1" x14ac:dyDescent="0.3">
      <c r="A14" s="718" t="s">
        <v>107</v>
      </c>
      <c r="B14" s="719"/>
      <c r="C14" s="720"/>
      <c r="D14" s="335"/>
      <c r="E14" s="721">
        <f>+'Tab.1_bis Riduzione DO'!K21</f>
        <v>653378586.50999999</v>
      </c>
      <c r="F14" s="722"/>
      <c r="G14" s="723"/>
      <c r="L14" s="458"/>
    </row>
    <row r="15" spans="1:12" ht="23.25" customHeight="1" thickBot="1" x14ac:dyDescent="0.3">
      <c r="A15" s="12"/>
      <c r="B15" s="12"/>
      <c r="C15" s="12"/>
      <c r="D15" s="12"/>
      <c r="E15" s="12"/>
      <c r="F15" s="12"/>
      <c r="G15" s="12"/>
    </row>
    <row r="16" spans="1:12" ht="54.75" customHeight="1" thickBot="1" x14ac:dyDescent="0.3">
      <c r="B16" s="727" t="s">
        <v>168</v>
      </c>
      <c r="C16" s="728"/>
      <c r="D16" s="728"/>
      <c r="E16" s="728"/>
      <c r="F16" s="728"/>
      <c r="G16" s="728"/>
      <c r="H16" s="729"/>
    </row>
    <row r="17" spans="1:9" ht="13.8" thickBot="1" x14ac:dyDescent="0.3">
      <c r="A17" s="724" t="s">
        <v>48</v>
      </c>
      <c r="B17" s="725"/>
      <c r="C17" s="725"/>
      <c r="D17" s="725"/>
      <c r="E17" s="725"/>
      <c r="F17" s="725"/>
      <c r="G17" s="725"/>
      <c r="H17" s="725"/>
      <c r="I17" s="726"/>
    </row>
    <row r="18" spans="1:9" x14ac:dyDescent="0.25">
      <c r="A18" s="34" t="s">
        <v>59</v>
      </c>
      <c r="I18" s="35"/>
    </row>
    <row r="19" spans="1:9" ht="42.75" customHeight="1" thickBot="1" x14ac:dyDescent="0.3">
      <c r="A19" s="713" t="s">
        <v>60</v>
      </c>
      <c r="B19" s="714"/>
      <c r="C19" s="714"/>
      <c r="D19" s="714"/>
      <c r="E19" s="714"/>
      <c r="F19" s="714"/>
      <c r="G19" s="714"/>
      <c r="H19" s="714"/>
      <c r="I19" s="715"/>
    </row>
  </sheetData>
  <mergeCells count="20">
    <mergeCell ref="A19:I19"/>
    <mergeCell ref="A11:C11"/>
    <mergeCell ref="E11:G11"/>
    <mergeCell ref="A12:C12"/>
    <mergeCell ref="E12:G12"/>
    <mergeCell ref="E13:G13"/>
    <mergeCell ref="A14:C14"/>
    <mergeCell ref="E14:G14"/>
    <mergeCell ref="A17:I17"/>
    <mergeCell ref="B16:H16"/>
    <mergeCell ref="A2:G2"/>
    <mergeCell ref="A9:C9"/>
    <mergeCell ref="E9:G9"/>
    <mergeCell ref="A10:C10"/>
    <mergeCell ref="E10:G10"/>
    <mergeCell ref="C5:D5"/>
    <mergeCell ref="A7:C7"/>
    <mergeCell ref="E7:G7"/>
    <mergeCell ref="A8:C8"/>
    <mergeCell ref="E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N65"/>
  <sheetViews>
    <sheetView showGridLines="0" topLeftCell="A26" zoomScale="70" zoomScaleNormal="70" workbookViewId="0">
      <selection activeCell="H47" sqref="H47"/>
    </sheetView>
  </sheetViews>
  <sheetFormatPr defaultRowHeight="14.4" x14ac:dyDescent="0.3"/>
  <cols>
    <col min="1" max="2" width="3.88671875" customWidth="1"/>
    <col min="3" max="3" width="46.33203125" customWidth="1"/>
    <col min="4" max="4" width="37.44140625" customWidth="1"/>
    <col min="5" max="5" width="35" customWidth="1"/>
    <col min="6" max="6" width="17" customWidth="1"/>
    <col min="7" max="7" width="3.5546875" customWidth="1"/>
    <col min="8" max="15" width="20.6640625" customWidth="1"/>
    <col min="16" max="18" width="12.6640625" customWidth="1"/>
    <col min="19" max="19" width="22.88671875" customWidth="1"/>
    <col min="20" max="21" width="3.88671875" customWidth="1"/>
  </cols>
  <sheetData>
    <row r="1" spans="1:14" s="1" customFormat="1" ht="33.75" customHeight="1" x14ac:dyDescent="0.3">
      <c r="A1" s="679" t="s">
        <v>323</v>
      </c>
      <c r="B1" s="680"/>
      <c r="C1" s="680"/>
      <c r="D1" s="478" t="s">
        <v>1</v>
      </c>
      <c r="E1" s="479"/>
      <c r="F1" s="479"/>
      <c r="G1" s="480"/>
      <c r="M1" s="22"/>
      <c r="N1" s="22"/>
    </row>
    <row r="2" spans="1:14" s="1" customFormat="1" ht="33.75" customHeight="1" x14ac:dyDescent="0.3">
      <c r="A2" s="681" t="s">
        <v>324</v>
      </c>
      <c r="B2" s="682"/>
      <c r="C2" s="682"/>
      <c r="D2" s="572" t="s">
        <v>298</v>
      </c>
      <c r="E2" s="482"/>
      <c r="F2" s="482"/>
      <c r="G2" s="483"/>
      <c r="K2" s="22"/>
      <c r="L2" s="22"/>
    </row>
    <row r="3" spans="1:14" s="1" customFormat="1" ht="33.75" customHeight="1" thickBot="1" x14ac:dyDescent="0.35">
      <c r="A3" s="683" t="s">
        <v>319</v>
      </c>
      <c r="B3" s="684"/>
      <c r="C3" s="684"/>
      <c r="D3" s="484"/>
      <c r="E3" s="485"/>
      <c r="F3" s="485"/>
      <c r="G3" s="486"/>
      <c r="K3" s="22"/>
      <c r="L3" s="22"/>
    </row>
    <row r="5" spans="1:14" ht="36" customHeight="1" thickBot="1" x14ac:dyDescent="0.35">
      <c r="B5" s="749" t="s">
        <v>184</v>
      </c>
      <c r="C5" s="749"/>
      <c r="D5" s="749"/>
      <c r="E5" s="749"/>
      <c r="F5" s="749"/>
      <c r="G5" s="749"/>
    </row>
    <row r="6" spans="1:14" ht="15.75" customHeight="1" thickBot="1" x14ac:dyDescent="0.35">
      <c r="B6" s="338"/>
      <c r="C6" s="339"/>
      <c r="D6" s="339"/>
      <c r="E6" s="339"/>
      <c r="F6" s="339"/>
      <c r="G6" s="340"/>
    </row>
    <row r="7" spans="1:14" ht="18" customHeight="1" x14ac:dyDescent="0.3">
      <c r="B7" s="341"/>
      <c r="C7" s="746" t="s">
        <v>185</v>
      </c>
      <c r="D7" s="746" t="s">
        <v>186</v>
      </c>
      <c r="E7" s="746" t="s">
        <v>187</v>
      </c>
      <c r="F7" s="747" t="s">
        <v>188</v>
      </c>
      <c r="G7" s="342"/>
    </row>
    <row r="8" spans="1:14" ht="16.5" customHeight="1" x14ac:dyDescent="0.3">
      <c r="B8" s="341"/>
      <c r="C8" s="746"/>
      <c r="D8" s="746"/>
      <c r="E8" s="746"/>
      <c r="F8" s="748"/>
      <c r="G8" s="342"/>
    </row>
    <row r="9" spans="1:14" ht="8.25" customHeight="1" x14ac:dyDescent="0.3">
      <c r="B9" s="341"/>
      <c r="C9" s="343"/>
      <c r="D9" s="343"/>
      <c r="E9" s="343"/>
      <c r="F9" s="343"/>
      <c r="G9" s="342"/>
    </row>
    <row r="10" spans="1:14" ht="21" customHeight="1" x14ac:dyDescent="0.3">
      <c r="B10" s="341"/>
      <c r="C10" s="731" t="s">
        <v>189</v>
      </c>
      <c r="D10" s="344"/>
      <c r="E10" s="344"/>
      <c r="F10" s="345"/>
      <c r="G10" s="342"/>
    </row>
    <row r="11" spans="1:14" ht="21" customHeight="1" x14ac:dyDescent="0.3">
      <c r="B11" s="341"/>
      <c r="C11" s="732"/>
      <c r="D11" s="344"/>
      <c r="E11" s="344"/>
      <c r="F11" s="345"/>
      <c r="G11" s="342"/>
    </row>
    <row r="12" spans="1:14" ht="21" customHeight="1" x14ac:dyDescent="0.3">
      <c r="B12" s="341"/>
      <c r="C12" s="732"/>
      <c r="D12" s="344"/>
      <c r="E12" s="344"/>
      <c r="F12" s="345"/>
      <c r="G12" s="342"/>
    </row>
    <row r="13" spans="1:14" ht="21" customHeight="1" x14ac:dyDescent="0.3">
      <c r="B13" s="341"/>
      <c r="C13" s="732"/>
      <c r="D13" s="344"/>
      <c r="E13" s="344"/>
      <c r="F13" s="345"/>
      <c r="G13" s="342"/>
      <c r="H13" s="346"/>
    </row>
    <row r="14" spans="1:14" ht="21" customHeight="1" x14ac:dyDescent="0.3">
      <c r="B14" s="341"/>
      <c r="C14" s="732"/>
      <c r="D14" s="344"/>
      <c r="E14" s="344"/>
      <c r="F14" s="345"/>
      <c r="G14" s="342"/>
    </row>
    <row r="15" spans="1:14" ht="21" customHeight="1" x14ac:dyDescent="0.3">
      <c r="B15" s="341"/>
      <c r="C15" s="733"/>
      <c r="D15" s="734" t="s">
        <v>14</v>
      </c>
      <c r="E15" s="734"/>
      <c r="F15" s="345">
        <f>SUM(F10:F14)</f>
        <v>0</v>
      </c>
      <c r="G15" s="342"/>
      <c r="J15" s="346"/>
    </row>
    <row r="16" spans="1:14" ht="8.25" customHeight="1" x14ac:dyDescent="0.3">
      <c r="B16" s="341"/>
      <c r="C16" s="343"/>
      <c r="D16" s="343"/>
      <c r="E16" s="343"/>
      <c r="F16" s="343"/>
      <c r="G16" s="342"/>
    </row>
    <row r="17" spans="2:11" ht="28.95" customHeight="1" x14ac:dyDescent="0.3">
      <c r="B17" s="341"/>
      <c r="C17" s="731" t="s">
        <v>190</v>
      </c>
      <c r="D17" s="344" t="s">
        <v>286</v>
      </c>
      <c r="E17" s="344" t="s">
        <v>287</v>
      </c>
      <c r="F17" s="345">
        <v>13</v>
      </c>
      <c r="G17" s="342"/>
    </row>
    <row r="18" spans="2:11" ht="36" customHeight="1" x14ac:dyDescent="0.3">
      <c r="B18" s="341"/>
      <c r="C18" s="732"/>
      <c r="D18" s="459" t="s">
        <v>297</v>
      </c>
      <c r="E18" s="344" t="s">
        <v>287</v>
      </c>
      <c r="F18" s="345">
        <v>50</v>
      </c>
      <c r="G18" s="342"/>
    </row>
    <row r="19" spans="2:11" ht="21" customHeight="1" x14ac:dyDescent="0.3">
      <c r="B19" s="341"/>
      <c r="C19" s="732"/>
      <c r="D19" s="344"/>
      <c r="E19" s="344"/>
      <c r="F19" s="345"/>
      <c r="G19" s="342"/>
      <c r="K19" s="346"/>
    </row>
    <row r="20" spans="2:11" ht="21" customHeight="1" x14ac:dyDescent="0.3">
      <c r="B20" s="341"/>
      <c r="C20" s="732"/>
      <c r="D20" s="344"/>
      <c r="E20" s="344"/>
      <c r="F20" s="345"/>
      <c r="G20" s="342"/>
    </row>
    <row r="21" spans="2:11" ht="21" customHeight="1" x14ac:dyDescent="0.3">
      <c r="B21" s="341"/>
      <c r="C21" s="732"/>
      <c r="D21" s="344"/>
      <c r="E21" s="344"/>
      <c r="F21" s="345"/>
      <c r="G21" s="342"/>
    </row>
    <row r="22" spans="2:11" ht="21" customHeight="1" x14ac:dyDescent="0.3">
      <c r="B22" s="341"/>
      <c r="C22" s="733"/>
      <c r="D22" s="734" t="s">
        <v>14</v>
      </c>
      <c r="E22" s="734"/>
      <c r="F22" s="345">
        <f>SUM(F17:F21)</f>
        <v>63</v>
      </c>
      <c r="G22" s="342"/>
    </row>
    <row r="23" spans="2:11" ht="8.25" customHeight="1" x14ac:dyDescent="0.3">
      <c r="B23" s="341"/>
      <c r="C23" s="343"/>
      <c r="D23" s="343"/>
      <c r="E23" s="343"/>
      <c r="F23" s="343"/>
      <c r="G23" s="342"/>
    </row>
    <row r="24" spans="2:11" ht="27.75" customHeight="1" x14ac:dyDescent="0.3">
      <c r="B24" s="341"/>
      <c r="C24" s="735" t="s">
        <v>191</v>
      </c>
      <c r="D24" s="736"/>
      <c r="E24" s="737"/>
      <c r="F24" s="345">
        <f>F22+F15</f>
        <v>63</v>
      </c>
      <c r="G24" s="342"/>
    </row>
    <row r="25" spans="2:11" ht="16.2" thickBot="1" x14ac:dyDescent="0.35">
      <c r="B25" s="341"/>
      <c r="C25" s="347"/>
      <c r="D25" s="348"/>
      <c r="E25" s="349"/>
      <c r="F25" s="350"/>
      <c r="G25" s="342"/>
    </row>
    <row r="26" spans="2:11" x14ac:dyDescent="0.3">
      <c r="B26" s="341"/>
      <c r="C26" s="744" t="s">
        <v>185</v>
      </c>
      <c r="D26" s="744" t="s">
        <v>186</v>
      </c>
      <c r="E26" s="746" t="s">
        <v>187</v>
      </c>
      <c r="F26" s="742" t="s">
        <v>188</v>
      </c>
      <c r="G26" s="342"/>
    </row>
    <row r="27" spans="2:11" ht="15" thickBot="1" x14ac:dyDescent="0.35">
      <c r="B27" s="341"/>
      <c r="C27" s="745"/>
      <c r="D27" s="746"/>
      <c r="E27" s="746"/>
      <c r="F27" s="743"/>
      <c r="G27" s="342"/>
    </row>
    <row r="28" spans="2:11" ht="8.25" customHeight="1" x14ac:dyDescent="0.3">
      <c r="B28" s="341"/>
      <c r="C28" s="343"/>
      <c r="D28" s="343"/>
      <c r="E28" s="343"/>
      <c r="F28" s="343"/>
      <c r="G28" s="342"/>
    </row>
    <row r="29" spans="2:11" ht="16.95" customHeight="1" x14ac:dyDescent="0.3">
      <c r="B29" s="341"/>
      <c r="C29" s="731" t="s">
        <v>192</v>
      </c>
      <c r="D29" s="344"/>
      <c r="E29" s="344"/>
      <c r="F29" s="345"/>
      <c r="G29" s="342"/>
    </row>
    <row r="30" spans="2:11" ht="15.6" x14ac:dyDescent="0.3">
      <c r="B30" s="341"/>
      <c r="C30" s="732"/>
      <c r="D30" s="344"/>
      <c r="E30" s="344"/>
      <c r="F30" s="345"/>
      <c r="G30" s="342"/>
    </row>
    <row r="31" spans="2:11" ht="15.6" x14ac:dyDescent="0.3">
      <c r="B31" s="341"/>
      <c r="C31" s="732"/>
      <c r="D31" s="344"/>
      <c r="E31" s="344"/>
      <c r="F31" s="345"/>
      <c r="G31" s="342"/>
    </row>
    <row r="32" spans="2:11" ht="15.6" x14ac:dyDescent="0.3">
      <c r="B32" s="341"/>
      <c r="C32" s="732"/>
      <c r="D32" s="344"/>
      <c r="E32" s="344"/>
      <c r="F32" s="345"/>
      <c r="G32" s="342"/>
    </row>
    <row r="33" spans="2:7" ht="15.6" x14ac:dyDescent="0.3">
      <c r="B33" s="341"/>
      <c r="C33" s="732"/>
      <c r="D33" s="344"/>
      <c r="E33" s="344"/>
      <c r="F33" s="345"/>
      <c r="G33" s="342"/>
    </row>
    <row r="34" spans="2:7" ht="15.6" x14ac:dyDescent="0.3">
      <c r="B34" s="341"/>
      <c r="C34" s="733"/>
      <c r="D34" s="734" t="s">
        <v>14</v>
      </c>
      <c r="E34" s="734"/>
      <c r="F34" s="345">
        <f>SUM(F29:F33)</f>
        <v>0</v>
      </c>
      <c r="G34" s="342"/>
    </row>
    <row r="35" spans="2:7" ht="8.25" customHeight="1" x14ac:dyDescent="0.3">
      <c r="B35" s="341"/>
      <c r="C35" s="343"/>
      <c r="D35" s="343"/>
      <c r="E35" s="344"/>
      <c r="F35" s="343"/>
      <c r="G35" s="342"/>
    </row>
    <row r="36" spans="2:7" ht="15.6" x14ac:dyDescent="0.3">
      <c r="B36" s="351"/>
      <c r="C36" s="731" t="s">
        <v>11</v>
      </c>
      <c r="D36" s="352" t="s">
        <v>289</v>
      </c>
      <c r="E36" s="353" t="s">
        <v>287</v>
      </c>
      <c r="F36" s="345">
        <v>66</v>
      </c>
      <c r="G36" s="354"/>
    </row>
    <row r="37" spans="2:7" ht="15.6" x14ac:dyDescent="0.3">
      <c r="B37" s="351"/>
      <c r="C37" s="732"/>
      <c r="D37" s="352" t="s">
        <v>43</v>
      </c>
      <c r="E37" s="353" t="s">
        <v>293</v>
      </c>
      <c r="F37" s="345">
        <v>153</v>
      </c>
      <c r="G37" s="354"/>
    </row>
    <row r="38" spans="2:7" ht="15.6" x14ac:dyDescent="0.3">
      <c r="B38" s="351"/>
      <c r="C38" s="732"/>
      <c r="D38" s="352" t="s">
        <v>289</v>
      </c>
      <c r="E38" s="353" t="s">
        <v>288</v>
      </c>
      <c r="F38" s="345">
        <v>538</v>
      </c>
      <c r="G38" s="354"/>
    </row>
    <row r="39" spans="2:7" ht="15.6" x14ac:dyDescent="0.3">
      <c r="B39" s="351"/>
      <c r="C39" s="732"/>
      <c r="D39" s="352" t="s">
        <v>290</v>
      </c>
      <c r="E39" s="353" t="s">
        <v>288</v>
      </c>
      <c r="F39" s="345">
        <v>11</v>
      </c>
      <c r="G39" s="354"/>
    </row>
    <row r="40" spans="2:7" ht="15.6" x14ac:dyDescent="0.3">
      <c r="B40" s="351"/>
      <c r="C40" s="732"/>
      <c r="D40" s="352" t="s">
        <v>296</v>
      </c>
      <c r="E40" s="353" t="s">
        <v>287</v>
      </c>
      <c r="F40" s="345">
        <v>17</v>
      </c>
      <c r="G40" s="354"/>
    </row>
    <row r="41" spans="2:7" ht="15.6" x14ac:dyDescent="0.3">
      <c r="B41" s="351"/>
      <c r="C41" s="733"/>
      <c r="D41" s="734" t="s">
        <v>14</v>
      </c>
      <c r="E41" s="734"/>
      <c r="F41" s="345">
        <f>SUM(F36:F40)</f>
        <v>785</v>
      </c>
      <c r="G41" s="354"/>
    </row>
    <row r="42" spans="2:7" ht="8.25" customHeight="1" x14ac:dyDescent="0.3">
      <c r="B42" s="351"/>
      <c r="C42" s="355"/>
      <c r="D42" s="355"/>
      <c r="E42" s="355"/>
      <c r="F42" s="356"/>
      <c r="G42" s="354"/>
    </row>
    <row r="43" spans="2:7" ht="15.6" x14ac:dyDescent="0.3">
      <c r="B43" s="351"/>
      <c r="C43" s="731" t="s">
        <v>12</v>
      </c>
      <c r="D43" s="352" t="s">
        <v>291</v>
      </c>
      <c r="E43" s="353" t="s">
        <v>287</v>
      </c>
      <c r="F43" s="345">
        <v>162</v>
      </c>
      <c r="G43" s="354"/>
    </row>
    <row r="44" spans="2:7" ht="15.6" x14ac:dyDescent="0.3">
      <c r="B44" s="351"/>
      <c r="C44" s="732"/>
      <c r="D44" s="344" t="s">
        <v>43</v>
      </c>
      <c r="E44" s="353" t="s">
        <v>287</v>
      </c>
      <c r="F44" s="345">
        <v>155</v>
      </c>
      <c r="G44" s="354"/>
    </row>
    <row r="45" spans="2:7" ht="15.6" x14ac:dyDescent="0.3">
      <c r="B45" s="351"/>
      <c r="C45" s="732"/>
      <c r="D45" s="352" t="s">
        <v>291</v>
      </c>
      <c r="E45" s="353" t="s">
        <v>288</v>
      </c>
      <c r="F45" s="345">
        <v>485</v>
      </c>
      <c r="G45" s="354"/>
    </row>
    <row r="46" spans="2:7" ht="15.6" x14ac:dyDescent="0.3">
      <c r="B46" s="351"/>
      <c r="C46" s="732"/>
      <c r="D46" s="352" t="s">
        <v>291</v>
      </c>
      <c r="E46" s="353" t="s">
        <v>288</v>
      </c>
      <c r="F46" s="345">
        <v>74</v>
      </c>
      <c r="G46" s="354"/>
    </row>
    <row r="47" spans="2:7" ht="15.6" x14ac:dyDescent="0.3">
      <c r="B47" s="351"/>
      <c r="C47" s="732"/>
      <c r="D47" s="352" t="s">
        <v>296</v>
      </c>
      <c r="E47" s="353" t="s">
        <v>287</v>
      </c>
      <c r="F47" s="345">
        <v>8</v>
      </c>
      <c r="G47" s="354"/>
    </row>
    <row r="48" spans="2:7" ht="15.6" x14ac:dyDescent="0.3">
      <c r="B48" s="351"/>
      <c r="C48" s="732"/>
      <c r="D48" s="344" t="s">
        <v>292</v>
      </c>
      <c r="E48" s="344" t="s">
        <v>293</v>
      </c>
      <c r="F48" s="345">
        <v>2</v>
      </c>
      <c r="G48" s="354"/>
    </row>
    <row r="49" spans="2:7" ht="15.6" x14ac:dyDescent="0.3">
      <c r="B49" s="351"/>
      <c r="C49" s="733"/>
      <c r="D49" s="734" t="s">
        <v>14</v>
      </c>
      <c r="E49" s="734"/>
      <c r="F49" s="345">
        <f>SUM(F43:F48)</f>
        <v>886</v>
      </c>
      <c r="G49" s="354"/>
    </row>
    <row r="50" spans="2:7" ht="8.25" customHeight="1" x14ac:dyDescent="0.3">
      <c r="B50" s="351"/>
      <c r="C50" s="343"/>
      <c r="D50" s="343"/>
      <c r="E50" s="343"/>
      <c r="F50" s="343"/>
      <c r="G50" s="354"/>
    </row>
    <row r="51" spans="2:7" ht="15.6" x14ac:dyDescent="0.3">
      <c r="B51" s="351"/>
      <c r="C51" s="731" t="s">
        <v>13</v>
      </c>
      <c r="D51" s="344" t="s">
        <v>294</v>
      </c>
      <c r="E51" s="344" t="s">
        <v>295</v>
      </c>
      <c r="F51" s="345">
        <v>8</v>
      </c>
      <c r="G51" s="354"/>
    </row>
    <row r="52" spans="2:7" ht="15.6" x14ac:dyDescent="0.3">
      <c r="B52" s="351"/>
      <c r="C52" s="732"/>
      <c r="D52" s="344"/>
      <c r="E52" s="344"/>
      <c r="F52" s="345"/>
      <c r="G52" s="354"/>
    </row>
    <row r="53" spans="2:7" ht="15.6" x14ac:dyDescent="0.3">
      <c r="B53" s="351"/>
      <c r="C53" s="732"/>
      <c r="D53" s="344"/>
      <c r="E53" s="344"/>
      <c r="F53" s="345"/>
      <c r="G53" s="354"/>
    </row>
    <row r="54" spans="2:7" ht="15.6" x14ac:dyDescent="0.3">
      <c r="B54" s="351"/>
      <c r="C54" s="732"/>
      <c r="D54" s="344"/>
      <c r="E54" s="344"/>
      <c r="F54" s="345"/>
      <c r="G54" s="354"/>
    </row>
    <row r="55" spans="2:7" ht="15.6" x14ac:dyDescent="0.3">
      <c r="B55" s="351"/>
      <c r="C55" s="732"/>
      <c r="D55" s="344"/>
      <c r="E55" s="344"/>
      <c r="F55" s="345"/>
      <c r="G55" s="354"/>
    </row>
    <row r="56" spans="2:7" ht="15.6" x14ac:dyDescent="0.3">
      <c r="B56" s="351"/>
      <c r="C56" s="733"/>
      <c r="D56" s="734" t="s">
        <v>14</v>
      </c>
      <c r="E56" s="734"/>
      <c r="F56" s="345">
        <f>SUM(F51:F55)</f>
        <v>8</v>
      </c>
      <c r="G56" s="354"/>
    </row>
    <row r="57" spans="2:7" ht="8.25" customHeight="1" x14ac:dyDescent="0.3">
      <c r="B57" s="351"/>
      <c r="F57" s="150"/>
      <c r="G57" s="354"/>
    </row>
    <row r="58" spans="2:7" ht="27.75" customHeight="1" x14ac:dyDescent="0.3">
      <c r="B58" s="351"/>
      <c r="C58" s="735" t="s">
        <v>193</v>
      </c>
      <c r="D58" s="736"/>
      <c r="E58" s="737"/>
      <c r="F58" s="345">
        <f>F56+F41+F49+F34</f>
        <v>1679</v>
      </c>
      <c r="G58" s="354"/>
    </row>
    <row r="59" spans="2:7" ht="8.25" customHeight="1" x14ac:dyDescent="0.3">
      <c r="B59" s="351"/>
      <c r="F59" s="150"/>
      <c r="G59" s="354"/>
    </row>
    <row r="60" spans="2:7" ht="37.5" customHeight="1" x14ac:dyDescent="0.3">
      <c r="B60" s="351"/>
      <c r="C60" s="738" t="s">
        <v>194</v>
      </c>
      <c r="D60" s="739"/>
      <c r="E60" s="740"/>
      <c r="F60" s="357">
        <f>F24+F58</f>
        <v>1742</v>
      </c>
      <c r="G60" s="354"/>
    </row>
    <row r="61" spans="2:7" ht="15" thickBot="1" x14ac:dyDescent="0.35">
      <c r="B61" s="358"/>
      <c r="C61" s="359"/>
      <c r="D61" s="359"/>
      <c r="E61" s="359"/>
      <c r="F61" s="359"/>
      <c r="G61" s="360"/>
    </row>
    <row r="63" spans="2:7" x14ac:dyDescent="0.3">
      <c r="C63" s="741" t="s">
        <v>195</v>
      </c>
      <c r="D63" s="741"/>
      <c r="E63" s="741"/>
      <c r="F63" s="741"/>
    </row>
    <row r="64" spans="2:7" ht="23.25" customHeight="1" x14ac:dyDescent="0.3">
      <c r="C64" s="730" t="s">
        <v>196</v>
      </c>
      <c r="D64" s="730"/>
      <c r="E64" s="730"/>
      <c r="F64" s="730"/>
    </row>
    <row r="65" spans="3:6" ht="23.25" customHeight="1" x14ac:dyDescent="0.3">
      <c r="C65" s="730" t="s">
        <v>197</v>
      </c>
      <c r="D65" s="730"/>
      <c r="E65" s="730"/>
      <c r="F65" s="730"/>
    </row>
  </sheetData>
  <mergeCells count="32">
    <mergeCell ref="B5:G5"/>
    <mergeCell ref="A1:C1"/>
    <mergeCell ref="D1:G1"/>
    <mergeCell ref="A2:C2"/>
    <mergeCell ref="D2:G3"/>
    <mergeCell ref="A3:C3"/>
    <mergeCell ref="C7:C8"/>
    <mergeCell ref="D7:D8"/>
    <mergeCell ref="E7:E8"/>
    <mergeCell ref="F7:F8"/>
    <mergeCell ref="C10:C15"/>
    <mergeCell ref="D15:E15"/>
    <mergeCell ref="C43:C49"/>
    <mergeCell ref="D49:E49"/>
    <mergeCell ref="C17:C22"/>
    <mergeCell ref="D22:E22"/>
    <mergeCell ref="C24:E24"/>
    <mergeCell ref="C26:C27"/>
    <mergeCell ref="D26:D27"/>
    <mergeCell ref="E26:E27"/>
    <mergeCell ref="F26:F27"/>
    <mergeCell ref="C29:C34"/>
    <mergeCell ref="D34:E34"/>
    <mergeCell ref="C36:C41"/>
    <mergeCell ref="D41:E41"/>
    <mergeCell ref="C65:F65"/>
    <mergeCell ref="C51:C56"/>
    <mergeCell ref="D56:E56"/>
    <mergeCell ref="C58:E58"/>
    <mergeCell ref="C60:E60"/>
    <mergeCell ref="C63:F63"/>
    <mergeCell ref="C64:F64"/>
  </mergeCells>
  <pageMargins left="0.7" right="0.7" top="0.75" bottom="0.75" header="0.3" footer="0.3"/>
  <pageSetup paperSize="9" scale="60"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O40"/>
  <sheetViews>
    <sheetView showGridLines="0" zoomScale="75" zoomScaleNormal="75" workbookViewId="0">
      <selection activeCell="B1" sqref="A1:F3"/>
    </sheetView>
  </sheetViews>
  <sheetFormatPr defaultColWidth="8.5546875" defaultRowHeight="18" x14ac:dyDescent="0.35"/>
  <cols>
    <col min="1" max="1" width="8.5546875" style="42" customWidth="1"/>
    <col min="2" max="2" width="26.33203125" style="42" customWidth="1"/>
    <col min="3" max="3" width="16.33203125" style="42" customWidth="1"/>
    <col min="4" max="4" width="21.44140625" style="42" customWidth="1"/>
    <col min="5" max="5" width="16" style="42" customWidth="1"/>
    <col min="6" max="6" width="14.33203125" style="42" bestFit="1" customWidth="1"/>
    <col min="7" max="7" width="14.5546875" style="42" customWidth="1"/>
    <col min="8" max="8" width="17.33203125" style="42" customWidth="1"/>
    <col min="9" max="9" width="20.6640625" style="42" customWidth="1"/>
    <col min="10" max="10" width="24.88671875" style="42" customWidth="1"/>
    <col min="11" max="11" width="61.33203125" style="42" customWidth="1"/>
    <col min="12" max="12" width="17.5546875" style="42" customWidth="1"/>
    <col min="13" max="13" width="12" style="42" customWidth="1"/>
    <col min="14" max="14" width="28" style="42" customWidth="1"/>
    <col min="15" max="15" width="12" style="42" customWidth="1"/>
    <col min="16" max="16" width="11.44140625" style="42" customWidth="1"/>
    <col min="17" max="18" width="12" style="42" customWidth="1"/>
    <col min="19" max="254" width="8.5546875" style="42"/>
    <col min="255" max="255" width="13.33203125" style="42" bestFit="1" customWidth="1"/>
    <col min="256" max="256" width="16.33203125" style="42" customWidth="1"/>
    <col min="257" max="257" width="15.33203125" style="42" customWidth="1"/>
    <col min="258" max="258" width="14.44140625" style="42" customWidth="1"/>
    <col min="259" max="259" width="14.33203125" style="42" bestFit="1" customWidth="1"/>
    <col min="260" max="260" width="12.6640625" style="42" customWidth="1"/>
    <col min="261" max="261" width="17.33203125" style="42" customWidth="1"/>
    <col min="262" max="262" width="14.33203125" style="42" customWidth="1"/>
    <col min="263" max="263" width="11.6640625" style="42" customWidth="1"/>
    <col min="264" max="264" width="12.6640625" style="42" customWidth="1"/>
    <col min="265" max="265" width="18.44140625" style="42" bestFit="1" customWidth="1"/>
    <col min="266" max="266" width="12.5546875" style="42" customWidth="1"/>
    <col min="267" max="268" width="17.5546875" style="42" customWidth="1"/>
    <col min="269" max="269" width="12" style="42" customWidth="1"/>
    <col min="270" max="270" width="8.5546875" style="42"/>
    <col min="271" max="271" width="12" style="42" customWidth="1"/>
    <col min="272" max="272" width="11.44140625" style="42" customWidth="1"/>
    <col min="273" max="274" width="12" style="42" customWidth="1"/>
    <col min="275" max="510" width="8.5546875" style="42"/>
    <col min="511" max="511" width="13.33203125" style="42" bestFit="1" customWidth="1"/>
    <col min="512" max="512" width="16.33203125" style="42" customWidth="1"/>
    <col min="513" max="513" width="15.33203125" style="42" customWidth="1"/>
    <col min="514" max="514" width="14.44140625" style="42" customWidth="1"/>
    <col min="515" max="515" width="14.33203125" style="42" bestFit="1" customWidth="1"/>
    <col min="516" max="516" width="12.6640625" style="42" customWidth="1"/>
    <col min="517" max="517" width="17.33203125" style="42" customWidth="1"/>
    <col min="518" max="518" width="14.33203125" style="42" customWidth="1"/>
    <col min="519" max="519" width="11.6640625" style="42" customWidth="1"/>
    <col min="520" max="520" width="12.6640625" style="42" customWidth="1"/>
    <col min="521" max="521" width="18.44140625" style="42" bestFit="1" customWidth="1"/>
    <col min="522" max="522" width="12.5546875" style="42" customWidth="1"/>
    <col min="523" max="524" width="17.5546875" style="42" customWidth="1"/>
    <col min="525" max="525" width="12" style="42" customWidth="1"/>
    <col min="526" max="526" width="8.5546875" style="42"/>
    <col min="527" max="527" width="12" style="42" customWidth="1"/>
    <col min="528" max="528" width="11.44140625" style="42" customWidth="1"/>
    <col min="529" max="530" width="12" style="42" customWidth="1"/>
    <col min="531" max="766" width="8.5546875" style="42"/>
    <col min="767" max="767" width="13.33203125" style="42" bestFit="1" customWidth="1"/>
    <col min="768" max="768" width="16.33203125" style="42" customWidth="1"/>
    <col min="769" max="769" width="15.33203125" style="42" customWidth="1"/>
    <col min="770" max="770" width="14.44140625" style="42" customWidth="1"/>
    <col min="771" max="771" width="14.33203125" style="42" bestFit="1" customWidth="1"/>
    <col min="772" max="772" width="12.6640625" style="42" customWidth="1"/>
    <col min="773" max="773" width="17.33203125" style="42" customWidth="1"/>
    <col min="774" max="774" width="14.33203125" style="42" customWidth="1"/>
    <col min="775" max="775" width="11.6640625" style="42" customWidth="1"/>
    <col min="776" max="776" width="12.6640625" style="42" customWidth="1"/>
    <col min="777" max="777" width="18.44140625" style="42" bestFit="1" customWidth="1"/>
    <col min="778" max="778" width="12.5546875" style="42" customWidth="1"/>
    <col min="779" max="780" width="17.5546875" style="42" customWidth="1"/>
    <col min="781" max="781" width="12" style="42" customWidth="1"/>
    <col min="782" max="782" width="8.5546875" style="42"/>
    <col min="783" max="783" width="12" style="42" customWidth="1"/>
    <col min="784" max="784" width="11.44140625" style="42" customWidth="1"/>
    <col min="785" max="786" width="12" style="42" customWidth="1"/>
    <col min="787" max="1022" width="8.5546875" style="42"/>
    <col min="1023" max="1023" width="13.33203125" style="42" bestFit="1" customWidth="1"/>
    <col min="1024" max="1024" width="16.33203125" style="42" customWidth="1"/>
    <col min="1025" max="1025" width="15.33203125" style="42" customWidth="1"/>
    <col min="1026" max="1026" width="14.44140625" style="42" customWidth="1"/>
    <col min="1027" max="1027" width="14.33203125" style="42" bestFit="1" customWidth="1"/>
    <col min="1028" max="1028" width="12.6640625" style="42" customWidth="1"/>
    <col min="1029" max="1029" width="17.33203125" style="42" customWidth="1"/>
    <col min="1030" max="1030" width="14.33203125" style="42" customWidth="1"/>
    <col min="1031" max="1031" width="11.6640625" style="42" customWidth="1"/>
    <col min="1032" max="1032" width="12.6640625" style="42" customWidth="1"/>
    <col min="1033" max="1033" width="18.44140625" style="42" bestFit="1" customWidth="1"/>
    <col min="1034" max="1034" width="12.5546875" style="42" customWidth="1"/>
    <col min="1035" max="1036" width="17.5546875" style="42" customWidth="1"/>
    <col min="1037" max="1037" width="12" style="42" customWidth="1"/>
    <col min="1038" max="1038" width="8.5546875" style="42"/>
    <col min="1039" max="1039" width="12" style="42" customWidth="1"/>
    <col min="1040" max="1040" width="11.44140625" style="42" customWidth="1"/>
    <col min="1041" max="1042" width="12" style="42" customWidth="1"/>
    <col min="1043" max="1278" width="8.5546875" style="42"/>
    <col min="1279" max="1279" width="13.33203125" style="42" bestFit="1" customWidth="1"/>
    <col min="1280" max="1280" width="16.33203125" style="42" customWidth="1"/>
    <col min="1281" max="1281" width="15.33203125" style="42" customWidth="1"/>
    <col min="1282" max="1282" width="14.44140625" style="42" customWidth="1"/>
    <col min="1283" max="1283" width="14.33203125" style="42" bestFit="1" customWidth="1"/>
    <col min="1284" max="1284" width="12.6640625" style="42" customWidth="1"/>
    <col min="1285" max="1285" width="17.33203125" style="42" customWidth="1"/>
    <col min="1286" max="1286" width="14.33203125" style="42" customWidth="1"/>
    <col min="1287" max="1287" width="11.6640625" style="42" customWidth="1"/>
    <col min="1288" max="1288" width="12.6640625" style="42" customWidth="1"/>
    <col min="1289" max="1289" width="18.44140625" style="42" bestFit="1" customWidth="1"/>
    <col min="1290" max="1290" width="12.5546875" style="42" customWidth="1"/>
    <col min="1291" max="1292" width="17.5546875" style="42" customWidth="1"/>
    <col min="1293" max="1293" width="12" style="42" customWidth="1"/>
    <col min="1294" max="1294" width="8.5546875" style="42"/>
    <col min="1295" max="1295" width="12" style="42" customWidth="1"/>
    <col min="1296" max="1296" width="11.44140625" style="42" customWidth="1"/>
    <col min="1297" max="1298" width="12" style="42" customWidth="1"/>
    <col min="1299" max="1534" width="8.5546875" style="42"/>
    <col min="1535" max="1535" width="13.33203125" style="42" bestFit="1" customWidth="1"/>
    <col min="1536" max="1536" width="16.33203125" style="42" customWidth="1"/>
    <col min="1537" max="1537" width="15.33203125" style="42" customWidth="1"/>
    <col min="1538" max="1538" width="14.44140625" style="42" customWidth="1"/>
    <col min="1539" max="1539" width="14.33203125" style="42" bestFit="1" customWidth="1"/>
    <col min="1540" max="1540" width="12.6640625" style="42" customWidth="1"/>
    <col min="1541" max="1541" width="17.33203125" style="42" customWidth="1"/>
    <col min="1542" max="1542" width="14.33203125" style="42" customWidth="1"/>
    <col min="1543" max="1543" width="11.6640625" style="42" customWidth="1"/>
    <col min="1544" max="1544" width="12.6640625" style="42" customWidth="1"/>
    <col min="1545" max="1545" width="18.44140625" style="42" bestFit="1" customWidth="1"/>
    <col min="1546" max="1546" width="12.5546875" style="42" customWidth="1"/>
    <col min="1547" max="1548" width="17.5546875" style="42" customWidth="1"/>
    <col min="1549" max="1549" width="12" style="42" customWidth="1"/>
    <col min="1550" max="1550" width="8.5546875" style="42"/>
    <col min="1551" max="1551" width="12" style="42" customWidth="1"/>
    <col min="1552" max="1552" width="11.44140625" style="42" customWidth="1"/>
    <col min="1553" max="1554" width="12" style="42" customWidth="1"/>
    <col min="1555" max="1790" width="8.5546875" style="42"/>
    <col min="1791" max="1791" width="13.33203125" style="42" bestFit="1" customWidth="1"/>
    <col min="1792" max="1792" width="16.33203125" style="42" customWidth="1"/>
    <col min="1793" max="1793" width="15.33203125" style="42" customWidth="1"/>
    <col min="1794" max="1794" width="14.44140625" style="42" customWidth="1"/>
    <col min="1795" max="1795" width="14.33203125" style="42" bestFit="1" customWidth="1"/>
    <col min="1796" max="1796" width="12.6640625" style="42" customWidth="1"/>
    <col min="1797" max="1797" width="17.33203125" style="42" customWidth="1"/>
    <col min="1798" max="1798" width="14.33203125" style="42" customWidth="1"/>
    <col min="1799" max="1799" width="11.6640625" style="42" customWidth="1"/>
    <col min="1800" max="1800" width="12.6640625" style="42" customWidth="1"/>
    <col min="1801" max="1801" width="18.44140625" style="42" bestFit="1" customWidth="1"/>
    <col min="1802" max="1802" width="12.5546875" style="42" customWidth="1"/>
    <col min="1803" max="1804" width="17.5546875" style="42" customWidth="1"/>
    <col min="1805" max="1805" width="12" style="42" customWidth="1"/>
    <col min="1806" max="1806" width="8.5546875" style="42"/>
    <col min="1807" max="1807" width="12" style="42" customWidth="1"/>
    <col min="1808" max="1808" width="11.44140625" style="42" customWidth="1"/>
    <col min="1809" max="1810" width="12" style="42" customWidth="1"/>
    <col min="1811" max="2046" width="8.5546875" style="42"/>
    <col min="2047" max="2047" width="13.33203125" style="42" bestFit="1" customWidth="1"/>
    <col min="2048" max="2048" width="16.33203125" style="42" customWidth="1"/>
    <col min="2049" max="2049" width="15.33203125" style="42" customWidth="1"/>
    <col min="2050" max="2050" width="14.44140625" style="42" customWidth="1"/>
    <col min="2051" max="2051" width="14.33203125" style="42" bestFit="1" customWidth="1"/>
    <col min="2052" max="2052" width="12.6640625" style="42" customWidth="1"/>
    <col min="2053" max="2053" width="17.33203125" style="42" customWidth="1"/>
    <col min="2054" max="2054" width="14.33203125" style="42" customWidth="1"/>
    <col min="2055" max="2055" width="11.6640625" style="42" customWidth="1"/>
    <col min="2056" max="2056" width="12.6640625" style="42" customWidth="1"/>
    <col min="2057" max="2057" width="18.44140625" style="42" bestFit="1" customWidth="1"/>
    <col min="2058" max="2058" width="12.5546875" style="42" customWidth="1"/>
    <col min="2059" max="2060" width="17.5546875" style="42" customWidth="1"/>
    <col min="2061" max="2061" width="12" style="42" customWidth="1"/>
    <col min="2062" max="2062" width="8.5546875" style="42"/>
    <col min="2063" max="2063" width="12" style="42" customWidth="1"/>
    <col min="2064" max="2064" width="11.44140625" style="42" customWidth="1"/>
    <col min="2065" max="2066" width="12" style="42" customWidth="1"/>
    <col min="2067" max="2302" width="8.5546875" style="42"/>
    <col min="2303" max="2303" width="13.33203125" style="42" bestFit="1" customWidth="1"/>
    <col min="2304" max="2304" width="16.33203125" style="42" customWidth="1"/>
    <col min="2305" max="2305" width="15.33203125" style="42" customWidth="1"/>
    <col min="2306" max="2306" width="14.44140625" style="42" customWidth="1"/>
    <col min="2307" max="2307" width="14.33203125" style="42" bestFit="1" customWidth="1"/>
    <col min="2308" max="2308" width="12.6640625" style="42" customWidth="1"/>
    <col min="2309" max="2309" width="17.33203125" style="42" customWidth="1"/>
    <col min="2310" max="2310" width="14.33203125" style="42" customWidth="1"/>
    <col min="2311" max="2311" width="11.6640625" style="42" customWidth="1"/>
    <col min="2312" max="2312" width="12.6640625" style="42" customWidth="1"/>
    <col min="2313" max="2313" width="18.44140625" style="42" bestFit="1" customWidth="1"/>
    <col min="2314" max="2314" width="12.5546875" style="42" customWidth="1"/>
    <col min="2315" max="2316" width="17.5546875" style="42" customWidth="1"/>
    <col min="2317" max="2317" width="12" style="42" customWidth="1"/>
    <col min="2318" max="2318" width="8.5546875" style="42"/>
    <col min="2319" max="2319" width="12" style="42" customWidth="1"/>
    <col min="2320" max="2320" width="11.44140625" style="42" customWidth="1"/>
    <col min="2321" max="2322" width="12" style="42" customWidth="1"/>
    <col min="2323" max="2558" width="8.5546875" style="42"/>
    <col min="2559" max="2559" width="13.33203125" style="42" bestFit="1" customWidth="1"/>
    <col min="2560" max="2560" width="16.33203125" style="42" customWidth="1"/>
    <col min="2561" max="2561" width="15.33203125" style="42" customWidth="1"/>
    <col min="2562" max="2562" width="14.44140625" style="42" customWidth="1"/>
    <col min="2563" max="2563" width="14.33203125" style="42" bestFit="1" customWidth="1"/>
    <col min="2564" max="2564" width="12.6640625" style="42" customWidth="1"/>
    <col min="2565" max="2565" width="17.33203125" style="42" customWidth="1"/>
    <col min="2566" max="2566" width="14.33203125" style="42" customWidth="1"/>
    <col min="2567" max="2567" width="11.6640625" style="42" customWidth="1"/>
    <col min="2568" max="2568" width="12.6640625" style="42" customWidth="1"/>
    <col min="2569" max="2569" width="18.44140625" style="42" bestFit="1" customWidth="1"/>
    <col min="2570" max="2570" width="12.5546875" style="42" customWidth="1"/>
    <col min="2571" max="2572" width="17.5546875" style="42" customWidth="1"/>
    <col min="2573" max="2573" width="12" style="42" customWidth="1"/>
    <col min="2574" max="2574" width="8.5546875" style="42"/>
    <col min="2575" max="2575" width="12" style="42" customWidth="1"/>
    <col min="2576" max="2576" width="11.44140625" style="42" customWidth="1"/>
    <col min="2577" max="2578" width="12" style="42" customWidth="1"/>
    <col min="2579" max="2814" width="8.5546875" style="42"/>
    <col min="2815" max="2815" width="13.33203125" style="42" bestFit="1" customWidth="1"/>
    <col min="2816" max="2816" width="16.33203125" style="42" customWidth="1"/>
    <col min="2817" max="2817" width="15.33203125" style="42" customWidth="1"/>
    <col min="2818" max="2818" width="14.44140625" style="42" customWidth="1"/>
    <col min="2819" max="2819" width="14.33203125" style="42" bestFit="1" customWidth="1"/>
    <col min="2820" max="2820" width="12.6640625" style="42" customWidth="1"/>
    <col min="2821" max="2821" width="17.33203125" style="42" customWidth="1"/>
    <col min="2822" max="2822" width="14.33203125" style="42" customWidth="1"/>
    <col min="2823" max="2823" width="11.6640625" style="42" customWidth="1"/>
    <col min="2824" max="2824" width="12.6640625" style="42" customWidth="1"/>
    <col min="2825" max="2825" width="18.44140625" style="42" bestFit="1" customWidth="1"/>
    <col min="2826" max="2826" width="12.5546875" style="42" customWidth="1"/>
    <col min="2827" max="2828" width="17.5546875" style="42" customWidth="1"/>
    <col min="2829" max="2829" width="12" style="42" customWidth="1"/>
    <col min="2830" max="2830" width="8.5546875" style="42"/>
    <col min="2831" max="2831" width="12" style="42" customWidth="1"/>
    <col min="2832" max="2832" width="11.44140625" style="42" customWidth="1"/>
    <col min="2833" max="2834" width="12" style="42" customWidth="1"/>
    <col min="2835" max="3070" width="8.5546875" style="42"/>
    <col min="3071" max="3071" width="13.33203125" style="42" bestFit="1" customWidth="1"/>
    <col min="3072" max="3072" width="16.33203125" style="42" customWidth="1"/>
    <col min="3073" max="3073" width="15.33203125" style="42" customWidth="1"/>
    <col min="3074" max="3074" width="14.44140625" style="42" customWidth="1"/>
    <col min="3075" max="3075" width="14.33203125" style="42" bestFit="1" customWidth="1"/>
    <col min="3076" max="3076" width="12.6640625" style="42" customWidth="1"/>
    <col min="3077" max="3077" width="17.33203125" style="42" customWidth="1"/>
    <col min="3078" max="3078" width="14.33203125" style="42" customWidth="1"/>
    <col min="3079" max="3079" width="11.6640625" style="42" customWidth="1"/>
    <col min="3080" max="3080" width="12.6640625" style="42" customWidth="1"/>
    <col min="3081" max="3081" width="18.44140625" style="42" bestFit="1" customWidth="1"/>
    <col min="3082" max="3082" width="12.5546875" style="42" customWidth="1"/>
    <col min="3083" max="3084" width="17.5546875" style="42" customWidth="1"/>
    <col min="3085" max="3085" width="12" style="42" customWidth="1"/>
    <col min="3086" max="3086" width="8.5546875" style="42"/>
    <col min="3087" max="3087" width="12" style="42" customWidth="1"/>
    <col min="3088" max="3088" width="11.44140625" style="42" customWidth="1"/>
    <col min="3089" max="3090" width="12" style="42" customWidth="1"/>
    <col min="3091" max="3326" width="8.5546875" style="42"/>
    <col min="3327" max="3327" width="13.33203125" style="42" bestFit="1" customWidth="1"/>
    <col min="3328" max="3328" width="16.33203125" style="42" customWidth="1"/>
    <col min="3329" max="3329" width="15.33203125" style="42" customWidth="1"/>
    <col min="3330" max="3330" width="14.44140625" style="42" customWidth="1"/>
    <col min="3331" max="3331" width="14.33203125" style="42" bestFit="1" customWidth="1"/>
    <col min="3332" max="3332" width="12.6640625" style="42" customWidth="1"/>
    <col min="3333" max="3333" width="17.33203125" style="42" customWidth="1"/>
    <col min="3334" max="3334" width="14.33203125" style="42" customWidth="1"/>
    <col min="3335" max="3335" width="11.6640625" style="42" customWidth="1"/>
    <col min="3336" max="3336" width="12.6640625" style="42" customWidth="1"/>
    <col min="3337" max="3337" width="18.44140625" style="42" bestFit="1" customWidth="1"/>
    <col min="3338" max="3338" width="12.5546875" style="42" customWidth="1"/>
    <col min="3339" max="3340" width="17.5546875" style="42" customWidth="1"/>
    <col min="3341" max="3341" width="12" style="42" customWidth="1"/>
    <col min="3342" max="3342" width="8.5546875" style="42"/>
    <col min="3343" max="3343" width="12" style="42" customWidth="1"/>
    <col min="3344" max="3344" width="11.44140625" style="42" customWidth="1"/>
    <col min="3345" max="3346" width="12" style="42" customWidth="1"/>
    <col min="3347" max="3582" width="8.5546875" style="42"/>
    <col min="3583" max="3583" width="13.33203125" style="42" bestFit="1" customWidth="1"/>
    <col min="3584" max="3584" width="16.33203125" style="42" customWidth="1"/>
    <col min="3585" max="3585" width="15.33203125" style="42" customWidth="1"/>
    <col min="3586" max="3586" width="14.44140625" style="42" customWidth="1"/>
    <col min="3587" max="3587" width="14.33203125" style="42" bestFit="1" customWidth="1"/>
    <col min="3588" max="3588" width="12.6640625" style="42" customWidth="1"/>
    <col min="3589" max="3589" width="17.33203125" style="42" customWidth="1"/>
    <col min="3590" max="3590" width="14.33203125" style="42" customWidth="1"/>
    <col min="3591" max="3591" width="11.6640625" style="42" customWidth="1"/>
    <col min="3592" max="3592" width="12.6640625" style="42" customWidth="1"/>
    <col min="3593" max="3593" width="18.44140625" style="42" bestFit="1" customWidth="1"/>
    <col min="3594" max="3594" width="12.5546875" style="42" customWidth="1"/>
    <col min="3595" max="3596" width="17.5546875" style="42" customWidth="1"/>
    <col min="3597" max="3597" width="12" style="42" customWidth="1"/>
    <col min="3598" max="3598" width="8.5546875" style="42"/>
    <col min="3599" max="3599" width="12" style="42" customWidth="1"/>
    <col min="3600" max="3600" width="11.44140625" style="42" customWidth="1"/>
    <col min="3601" max="3602" width="12" style="42" customWidth="1"/>
    <col min="3603" max="3838" width="8.5546875" style="42"/>
    <col min="3839" max="3839" width="13.33203125" style="42" bestFit="1" customWidth="1"/>
    <col min="3840" max="3840" width="16.33203125" style="42" customWidth="1"/>
    <col min="3841" max="3841" width="15.33203125" style="42" customWidth="1"/>
    <col min="3842" max="3842" width="14.44140625" style="42" customWidth="1"/>
    <col min="3843" max="3843" width="14.33203125" style="42" bestFit="1" customWidth="1"/>
    <col min="3844" max="3844" width="12.6640625" style="42" customWidth="1"/>
    <col min="3845" max="3845" width="17.33203125" style="42" customWidth="1"/>
    <col min="3846" max="3846" width="14.33203125" style="42" customWidth="1"/>
    <col min="3847" max="3847" width="11.6640625" style="42" customWidth="1"/>
    <col min="3848" max="3848" width="12.6640625" style="42" customWidth="1"/>
    <col min="3849" max="3849" width="18.44140625" style="42" bestFit="1" customWidth="1"/>
    <col min="3850" max="3850" width="12.5546875" style="42" customWidth="1"/>
    <col min="3851" max="3852" width="17.5546875" style="42" customWidth="1"/>
    <col min="3853" max="3853" width="12" style="42" customWidth="1"/>
    <col min="3854" max="3854" width="8.5546875" style="42"/>
    <col min="3855" max="3855" width="12" style="42" customWidth="1"/>
    <col min="3856" max="3856" width="11.44140625" style="42" customWidth="1"/>
    <col min="3857" max="3858" width="12" style="42" customWidth="1"/>
    <col min="3859" max="4094" width="8.5546875" style="42"/>
    <col min="4095" max="4095" width="13.33203125" style="42" bestFit="1" customWidth="1"/>
    <col min="4096" max="4096" width="16.33203125" style="42" customWidth="1"/>
    <col min="4097" max="4097" width="15.33203125" style="42" customWidth="1"/>
    <col min="4098" max="4098" width="14.44140625" style="42" customWidth="1"/>
    <col min="4099" max="4099" width="14.33203125" style="42" bestFit="1" customWidth="1"/>
    <col min="4100" max="4100" width="12.6640625" style="42" customWidth="1"/>
    <col min="4101" max="4101" width="17.33203125" style="42" customWidth="1"/>
    <col min="4102" max="4102" width="14.33203125" style="42" customWidth="1"/>
    <col min="4103" max="4103" width="11.6640625" style="42" customWidth="1"/>
    <col min="4104" max="4104" width="12.6640625" style="42" customWidth="1"/>
    <col min="4105" max="4105" width="18.44140625" style="42" bestFit="1" customWidth="1"/>
    <col min="4106" max="4106" width="12.5546875" style="42" customWidth="1"/>
    <col min="4107" max="4108" width="17.5546875" style="42" customWidth="1"/>
    <col min="4109" max="4109" width="12" style="42" customWidth="1"/>
    <col min="4110" max="4110" width="8.5546875" style="42"/>
    <col min="4111" max="4111" width="12" style="42" customWidth="1"/>
    <col min="4112" max="4112" width="11.44140625" style="42" customWidth="1"/>
    <col min="4113" max="4114" width="12" style="42" customWidth="1"/>
    <col min="4115" max="4350" width="8.5546875" style="42"/>
    <col min="4351" max="4351" width="13.33203125" style="42" bestFit="1" customWidth="1"/>
    <col min="4352" max="4352" width="16.33203125" style="42" customWidth="1"/>
    <col min="4353" max="4353" width="15.33203125" style="42" customWidth="1"/>
    <col min="4354" max="4354" width="14.44140625" style="42" customWidth="1"/>
    <col min="4355" max="4355" width="14.33203125" style="42" bestFit="1" customWidth="1"/>
    <col min="4356" max="4356" width="12.6640625" style="42" customWidth="1"/>
    <col min="4357" max="4357" width="17.33203125" style="42" customWidth="1"/>
    <col min="4358" max="4358" width="14.33203125" style="42" customWidth="1"/>
    <col min="4359" max="4359" width="11.6640625" style="42" customWidth="1"/>
    <col min="4360" max="4360" width="12.6640625" style="42" customWidth="1"/>
    <col min="4361" max="4361" width="18.44140625" style="42" bestFit="1" customWidth="1"/>
    <col min="4362" max="4362" width="12.5546875" style="42" customWidth="1"/>
    <col min="4363" max="4364" width="17.5546875" style="42" customWidth="1"/>
    <col min="4365" max="4365" width="12" style="42" customWidth="1"/>
    <col min="4366" max="4366" width="8.5546875" style="42"/>
    <col min="4367" max="4367" width="12" style="42" customWidth="1"/>
    <col min="4368" max="4368" width="11.44140625" style="42" customWidth="1"/>
    <col min="4369" max="4370" width="12" style="42" customWidth="1"/>
    <col min="4371" max="4606" width="8.5546875" style="42"/>
    <col min="4607" max="4607" width="13.33203125" style="42" bestFit="1" customWidth="1"/>
    <col min="4608" max="4608" width="16.33203125" style="42" customWidth="1"/>
    <col min="4609" max="4609" width="15.33203125" style="42" customWidth="1"/>
    <col min="4610" max="4610" width="14.44140625" style="42" customWidth="1"/>
    <col min="4611" max="4611" width="14.33203125" style="42" bestFit="1" customWidth="1"/>
    <col min="4612" max="4612" width="12.6640625" style="42" customWidth="1"/>
    <col min="4613" max="4613" width="17.33203125" style="42" customWidth="1"/>
    <col min="4614" max="4614" width="14.33203125" style="42" customWidth="1"/>
    <col min="4615" max="4615" width="11.6640625" style="42" customWidth="1"/>
    <col min="4616" max="4616" width="12.6640625" style="42" customWidth="1"/>
    <col min="4617" max="4617" width="18.44140625" style="42" bestFit="1" customWidth="1"/>
    <col min="4618" max="4618" width="12.5546875" style="42" customWidth="1"/>
    <col min="4619" max="4620" width="17.5546875" style="42" customWidth="1"/>
    <col min="4621" max="4621" width="12" style="42" customWidth="1"/>
    <col min="4622" max="4622" width="8.5546875" style="42"/>
    <col min="4623" max="4623" width="12" style="42" customWidth="1"/>
    <col min="4624" max="4624" width="11.44140625" style="42" customWidth="1"/>
    <col min="4625" max="4626" width="12" style="42" customWidth="1"/>
    <col min="4627" max="4862" width="8.5546875" style="42"/>
    <col min="4863" max="4863" width="13.33203125" style="42" bestFit="1" customWidth="1"/>
    <col min="4864" max="4864" width="16.33203125" style="42" customWidth="1"/>
    <col min="4865" max="4865" width="15.33203125" style="42" customWidth="1"/>
    <col min="4866" max="4866" width="14.44140625" style="42" customWidth="1"/>
    <col min="4867" max="4867" width="14.33203125" style="42" bestFit="1" customWidth="1"/>
    <col min="4868" max="4868" width="12.6640625" style="42" customWidth="1"/>
    <col min="4869" max="4869" width="17.33203125" style="42" customWidth="1"/>
    <col min="4870" max="4870" width="14.33203125" style="42" customWidth="1"/>
    <col min="4871" max="4871" width="11.6640625" style="42" customWidth="1"/>
    <col min="4872" max="4872" width="12.6640625" style="42" customWidth="1"/>
    <col min="4873" max="4873" width="18.44140625" style="42" bestFit="1" customWidth="1"/>
    <col min="4874" max="4874" width="12.5546875" style="42" customWidth="1"/>
    <col min="4875" max="4876" width="17.5546875" style="42" customWidth="1"/>
    <col min="4877" max="4877" width="12" style="42" customWidth="1"/>
    <col min="4878" max="4878" width="8.5546875" style="42"/>
    <col min="4879" max="4879" width="12" style="42" customWidth="1"/>
    <col min="4880" max="4880" width="11.44140625" style="42" customWidth="1"/>
    <col min="4881" max="4882" width="12" style="42" customWidth="1"/>
    <col min="4883" max="5118" width="8.5546875" style="42"/>
    <col min="5119" max="5119" width="13.33203125" style="42" bestFit="1" customWidth="1"/>
    <col min="5120" max="5120" width="16.33203125" style="42" customWidth="1"/>
    <col min="5121" max="5121" width="15.33203125" style="42" customWidth="1"/>
    <col min="5122" max="5122" width="14.44140625" style="42" customWidth="1"/>
    <col min="5123" max="5123" width="14.33203125" style="42" bestFit="1" customWidth="1"/>
    <col min="5124" max="5124" width="12.6640625" style="42" customWidth="1"/>
    <col min="5125" max="5125" width="17.33203125" style="42" customWidth="1"/>
    <col min="5126" max="5126" width="14.33203125" style="42" customWidth="1"/>
    <col min="5127" max="5127" width="11.6640625" style="42" customWidth="1"/>
    <col min="5128" max="5128" width="12.6640625" style="42" customWidth="1"/>
    <col min="5129" max="5129" width="18.44140625" style="42" bestFit="1" customWidth="1"/>
    <col min="5130" max="5130" width="12.5546875" style="42" customWidth="1"/>
    <col min="5131" max="5132" width="17.5546875" style="42" customWidth="1"/>
    <col min="5133" max="5133" width="12" style="42" customWidth="1"/>
    <col min="5134" max="5134" width="8.5546875" style="42"/>
    <col min="5135" max="5135" width="12" style="42" customWidth="1"/>
    <col min="5136" max="5136" width="11.44140625" style="42" customWidth="1"/>
    <col min="5137" max="5138" width="12" style="42" customWidth="1"/>
    <col min="5139" max="5374" width="8.5546875" style="42"/>
    <col min="5375" max="5375" width="13.33203125" style="42" bestFit="1" customWidth="1"/>
    <col min="5376" max="5376" width="16.33203125" style="42" customWidth="1"/>
    <col min="5377" max="5377" width="15.33203125" style="42" customWidth="1"/>
    <col min="5378" max="5378" width="14.44140625" style="42" customWidth="1"/>
    <col min="5379" max="5379" width="14.33203125" style="42" bestFit="1" customWidth="1"/>
    <col min="5380" max="5380" width="12.6640625" style="42" customWidth="1"/>
    <col min="5381" max="5381" width="17.33203125" style="42" customWidth="1"/>
    <col min="5382" max="5382" width="14.33203125" style="42" customWidth="1"/>
    <col min="5383" max="5383" width="11.6640625" style="42" customWidth="1"/>
    <col min="5384" max="5384" width="12.6640625" style="42" customWidth="1"/>
    <col min="5385" max="5385" width="18.44140625" style="42" bestFit="1" customWidth="1"/>
    <col min="5386" max="5386" width="12.5546875" style="42" customWidth="1"/>
    <col min="5387" max="5388" width="17.5546875" style="42" customWidth="1"/>
    <col min="5389" max="5389" width="12" style="42" customWidth="1"/>
    <col min="5390" max="5390" width="8.5546875" style="42"/>
    <col min="5391" max="5391" width="12" style="42" customWidth="1"/>
    <col min="5392" max="5392" width="11.44140625" style="42" customWidth="1"/>
    <col min="5393" max="5394" width="12" style="42" customWidth="1"/>
    <col min="5395" max="5630" width="8.5546875" style="42"/>
    <col min="5631" max="5631" width="13.33203125" style="42" bestFit="1" customWidth="1"/>
    <col min="5632" max="5632" width="16.33203125" style="42" customWidth="1"/>
    <col min="5633" max="5633" width="15.33203125" style="42" customWidth="1"/>
    <col min="5634" max="5634" width="14.44140625" style="42" customWidth="1"/>
    <col min="5635" max="5635" width="14.33203125" style="42" bestFit="1" customWidth="1"/>
    <col min="5636" max="5636" width="12.6640625" style="42" customWidth="1"/>
    <col min="5637" max="5637" width="17.33203125" style="42" customWidth="1"/>
    <col min="5638" max="5638" width="14.33203125" style="42" customWidth="1"/>
    <col min="5639" max="5639" width="11.6640625" style="42" customWidth="1"/>
    <col min="5640" max="5640" width="12.6640625" style="42" customWidth="1"/>
    <col min="5641" max="5641" width="18.44140625" style="42" bestFit="1" customWidth="1"/>
    <col min="5642" max="5642" width="12.5546875" style="42" customWidth="1"/>
    <col min="5643" max="5644" width="17.5546875" style="42" customWidth="1"/>
    <col min="5645" max="5645" width="12" style="42" customWidth="1"/>
    <col min="5646" max="5646" width="8.5546875" style="42"/>
    <col min="5647" max="5647" width="12" style="42" customWidth="1"/>
    <col min="5648" max="5648" width="11.44140625" style="42" customWidth="1"/>
    <col min="5649" max="5650" width="12" style="42" customWidth="1"/>
    <col min="5651" max="5886" width="8.5546875" style="42"/>
    <col min="5887" max="5887" width="13.33203125" style="42" bestFit="1" customWidth="1"/>
    <col min="5888" max="5888" width="16.33203125" style="42" customWidth="1"/>
    <col min="5889" max="5889" width="15.33203125" style="42" customWidth="1"/>
    <col min="5890" max="5890" width="14.44140625" style="42" customWidth="1"/>
    <col min="5891" max="5891" width="14.33203125" style="42" bestFit="1" customWidth="1"/>
    <col min="5892" max="5892" width="12.6640625" style="42" customWidth="1"/>
    <col min="5893" max="5893" width="17.33203125" style="42" customWidth="1"/>
    <col min="5894" max="5894" width="14.33203125" style="42" customWidth="1"/>
    <col min="5895" max="5895" width="11.6640625" style="42" customWidth="1"/>
    <col min="5896" max="5896" width="12.6640625" style="42" customWidth="1"/>
    <col min="5897" max="5897" width="18.44140625" style="42" bestFit="1" customWidth="1"/>
    <col min="5898" max="5898" width="12.5546875" style="42" customWidth="1"/>
    <col min="5899" max="5900" width="17.5546875" style="42" customWidth="1"/>
    <col min="5901" max="5901" width="12" style="42" customWidth="1"/>
    <col min="5902" max="5902" width="8.5546875" style="42"/>
    <col min="5903" max="5903" width="12" style="42" customWidth="1"/>
    <col min="5904" max="5904" width="11.44140625" style="42" customWidth="1"/>
    <col min="5905" max="5906" width="12" style="42" customWidth="1"/>
    <col min="5907" max="6142" width="8.5546875" style="42"/>
    <col min="6143" max="6143" width="13.33203125" style="42" bestFit="1" customWidth="1"/>
    <col min="6144" max="6144" width="16.33203125" style="42" customWidth="1"/>
    <col min="6145" max="6145" width="15.33203125" style="42" customWidth="1"/>
    <col min="6146" max="6146" width="14.44140625" style="42" customWidth="1"/>
    <col min="6147" max="6147" width="14.33203125" style="42" bestFit="1" customWidth="1"/>
    <col min="6148" max="6148" width="12.6640625" style="42" customWidth="1"/>
    <col min="6149" max="6149" width="17.33203125" style="42" customWidth="1"/>
    <col min="6150" max="6150" width="14.33203125" style="42" customWidth="1"/>
    <col min="6151" max="6151" width="11.6640625" style="42" customWidth="1"/>
    <col min="6152" max="6152" width="12.6640625" style="42" customWidth="1"/>
    <col min="6153" max="6153" width="18.44140625" style="42" bestFit="1" customWidth="1"/>
    <col min="6154" max="6154" width="12.5546875" style="42" customWidth="1"/>
    <col min="6155" max="6156" width="17.5546875" style="42" customWidth="1"/>
    <col min="6157" max="6157" width="12" style="42" customWidth="1"/>
    <col min="6158" max="6158" width="8.5546875" style="42"/>
    <col min="6159" max="6159" width="12" style="42" customWidth="1"/>
    <col min="6160" max="6160" width="11.44140625" style="42" customWidth="1"/>
    <col min="6161" max="6162" width="12" style="42" customWidth="1"/>
    <col min="6163" max="6398" width="8.5546875" style="42"/>
    <col min="6399" max="6399" width="13.33203125" style="42" bestFit="1" customWidth="1"/>
    <col min="6400" max="6400" width="16.33203125" style="42" customWidth="1"/>
    <col min="6401" max="6401" width="15.33203125" style="42" customWidth="1"/>
    <col min="6402" max="6402" width="14.44140625" style="42" customWidth="1"/>
    <col min="6403" max="6403" width="14.33203125" style="42" bestFit="1" customWidth="1"/>
    <col min="6404" max="6404" width="12.6640625" style="42" customWidth="1"/>
    <col min="6405" max="6405" width="17.33203125" style="42" customWidth="1"/>
    <col min="6406" max="6406" width="14.33203125" style="42" customWidth="1"/>
    <col min="6407" max="6407" width="11.6640625" style="42" customWidth="1"/>
    <col min="6408" max="6408" width="12.6640625" style="42" customWidth="1"/>
    <col min="6409" max="6409" width="18.44140625" style="42" bestFit="1" customWidth="1"/>
    <col min="6410" max="6410" width="12.5546875" style="42" customWidth="1"/>
    <col min="6411" max="6412" width="17.5546875" style="42" customWidth="1"/>
    <col min="6413" max="6413" width="12" style="42" customWidth="1"/>
    <col min="6414" max="6414" width="8.5546875" style="42"/>
    <col min="6415" max="6415" width="12" style="42" customWidth="1"/>
    <col min="6416" max="6416" width="11.44140625" style="42" customWidth="1"/>
    <col min="6417" max="6418" width="12" style="42" customWidth="1"/>
    <col min="6419" max="6654" width="8.5546875" style="42"/>
    <col min="6655" max="6655" width="13.33203125" style="42" bestFit="1" customWidth="1"/>
    <col min="6656" max="6656" width="16.33203125" style="42" customWidth="1"/>
    <col min="6657" max="6657" width="15.33203125" style="42" customWidth="1"/>
    <col min="6658" max="6658" width="14.44140625" style="42" customWidth="1"/>
    <col min="6659" max="6659" width="14.33203125" style="42" bestFit="1" customWidth="1"/>
    <col min="6660" max="6660" width="12.6640625" style="42" customWidth="1"/>
    <col min="6661" max="6661" width="17.33203125" style="42" customWidth="1"/>
    <col min="6662" max="6662" width="14.33203125" style="42" customWidth="1"/>
    <col min="6663" max="6663" width="11.6640625" style="42" customWidth="1"/>
    <col min="6664" max="6664" width="12.6640625" style="42" customWidth="1"/>
    <col min="6665" max="6665" width="18.44140625" style="42" bestFit="1" customWidth="1"/>
    <col min="6666" max="6666" width="12.5546875" style="42" customWidth="1"/>
    <col min="6667" max="6668" width="17.5546875" style="42" customWidth="1"/>
    <col min="6669" max="6669" width="12" style="42" customWidth="1"/>
    <col min="6670" max="6670" width="8.5546875" style="42"/>
    <col min="6671" max="6671" width="12" style="42" customWidth="1"/>
    <col min="6672" max="6672" width="11.44140625" style="42" customWidth="1"/>
    <col min="6673" max="6674" width="12" style="42" customWidth="1"/>
    <col min="6675" max="6910" width="8.5546875" style="42"/>
    <col min="6911" max="6911" width="13.33203125" style="42" bestFit="1" customWidth="1"/>
    <col min="6912" max="6912" width="16.33203125" style="42" customWidth="1"/>
    <col min="6913" max="6913" width="15.33203125" style="42" customWidth="1"/>
    <col min="6914" max="6914" width="14.44140625" style="42" customWidth="1"/>
    <col min="6915" max="6915" width="14.33203125" style="42" bestFit="1" customWidth="1"/>
    <col min="6916" max="6916" width="12.6640625" style="42" customWidth="1"/>
    <col min="6917" max="6917" width="17.33203125" style="42" customWidth="1"/>
    <col min="6918" max="6918" width="14.33203125" style="42" customWidth="1"/>
    <col min="6919" max="6919" width="11.6640625" style="42" customWidth="1"/>
    <col min="6920" max="6920" width="12.6640625" style="42" customWidth="1"/>
    <col min="6921" max="6921" width="18.44140625" style="42" bestFit="1" customWidth="1"/>
    <col min="6922" max="6922" width="12.5546875" style="42" customWidth="1"/>
    <col min="6923" max="6924" width="17.5546875" style="42" customWidth="1"/>
    <col min="6925" max="6925" width="12" style="42" customWidth="1"/>
    <col min="6926" max="6926" width="8.5546875" style="42"/>
    <col min="6927" max="6927" width="12" style="42" customWidth="1"/>
    <col min="6928" max="6928" width="11.44140625" style="42" customWidth="1"/>
    <col min="6929" max="6930" width="12" style="42" customWidth="1"/>
    <col min="6931" max="7166" width="8.5546875" style="42"/>
    <col min="7167" max="7167" width="13.33203125" style="42" bestFit="1" customWidth="1"/>
    <col min="7168" max="7168" width="16.33203125" style="42" customWidth="1"/>
    <col min="7169" max="7169" width="15.33203125" style="42" customWidth="1"/>
    <col min="7170" max="7170" width="14.44140625" style="42" customWidth="1"/>
    <col min="7171" max="7171" width="14.33203125" style="42" bestFit="1" customWidth="1"/>
    <col min="7172" max="7172" width="12.6640625" style="42" customWidth="1"/>
    <col min="7173" max="7173" width="17.33203125" style="42" customWidth="1"/>
    <col min="7174" max="7174" width="14.33203125" style="42" customWidth="1"/>
    <col min="7175" max="7175" width="11.6640625" style="42" customWidth="1"/>
    <col min="7176" max="7176" width="12.6640625" style="42" customWidth="1"/>
    <col min="7177" max="7177" width="18.44140625" style="42" bestFit="1" customWidth="1"/>
    <col min="7178" max="7178" width="12.5546875" style="42" customWidth="1"/>
    <col min="7179" max="7180" width="17.5546875" style="42" customWidth="1"/>
    <col min="7181" max="7181" width="12" style="42" customWidth="1"/>
    <col min="7182" max="7182" width="8.5546875" style="42"/>
    <col min="7183" max="7183" width="12" style="42" customWidth="1"/>
    <col min="7184" max="7184" width="11.44140625" style="42" customWidth="1"/>
    <col min="7185" max="7186" width="12" style="42" customWidth="1"/>
    <col min="7187" max="7422" width="8.5546875" style="42"/>
    <col min="7423" max="7423" width="13.33203125" style="42" bestFit="1" customWidth="1"/>
    <col min="7424" max="7424" width="16.33203125" style="42" customWidth="1"/>
    <col min="7425" max="7425" width="15.33203125" style="42" customWidth="1"/>
    <col min="7426" max="7426" width="14.44140625" style="42" customWidth="1"/>
    <col min="7427" max="7427" width="14.33203125" style="42" bestFit="1" customWidth="1"/>
    <col min="7428" max="7428" width="12.6640625" style="42" customWidth="1"/>
    <col min="7429" max="7429" width="17.33203125" style="42" customWidth="1"/>
    <col min="7430" max="7430" width="14.33203125" style="42" customWidth="1"/>
    <col min="7431" max="7431" width="11.6640625" style="42" customWidth="1"/>
    <col min="7432" max="7432" width="12.6640625" style="42" customWidth="1"/>
    <col min="7433" max="7433" width="18.44140625" style="42" bestFit="1" customWidth="1"/>
    <col min="7434" max="7434" width="12.5546875" style="42" customWidth="1"/>
    <col min="7435" max="7436" width="17.5546875" style="42" customWidth="1"/>
    <col min="7437" max="7437" width="12" style="42" customWidth="1"/>
    <col min="7438" max="7438" width="8.5546875" style="42"/>
    <col min="7439" max="7439" width="12" style="42" customWidth="1"/>
    <col min="7440" max="7440" width="11.44140625" style="42" customWidth="1"/>
    <col min="7441" max="7442" width="12" style="42" customWidth="1"/>
    <col min="7443" max="7678" width="8.5546875" style="42"/>
    <col min="7679" max="7679" width="13.33203125" style="42" bestFit="1" customWidth="1"/>
    <col min="7680" max="7680" width="16.33203125" style="42" customWidth="1"/>
    <col min="7681" max="7681" width="15.33203125" style="42" customWidth="1"/>
    <col min="7682" max="7682" width="14.44140625" style="42" customWidth="1"/>
    <col min="7683" max="7683" width="14.33203125" style="42" bestFit="1" customWidth="1"/>
    <col min="7684" max="7684" width="12.6640625" style="42" customWidth="1"/>
    <col min="7685" max="7685" width="17.33203125" style="42" customWidth="1"/>
    <col min="7686" max="7686" width="14.33203125" style="42" customWidth="1"/>
    <col min="7687" max="7687" width="11.6640625" style="42" customWidth="1"/>
    <col min="7688" max="7688" width="12.6640625" style="42" customWidth="1"/>
    <col min="7689" max="7689" width="18.44140625" style="42" bestFit="1" customWidth="1"/>
    <col min="7690" max="7690" width="12.5546875" style="42" customWidth="1"/>
    <col min="7691" max="7692" width="17.5546875" style="42" customWidth="1"/>
    <col min="7693" max="7693" width="12" style="42" customWidth="1"/>
    <col min="7694" max="7694" width="8.5546875" style="42"/>
    <col min="7695" max="7695" width="12" style="42" customWidth="1"/>
    <col min="7696" max="7696" width="11.44140625" style="42" customWidth="1"/>
    <col min="7697" max="7698" width="12" style="42" customWidth="1"/>
    <col min="7699" max="7934" width="8.5546875" style="42"/>
    <col min="7935" max="7935" width="13.33203125" style="42" bestFit="1" customWidth="1"/>
    <col min="7936" max="7936" width="16.33203125" style="42" customWidth="1"/>
    <col min="7937" max="7937" width="15.33203125" style="42" customWidth="1"/>
    <col min="7938" max="7938" width="14.44140625" style="42" customWidth="1"/>
    <col min="7939" max="7939" width="14.33203125" style="42" bestFit="1" customWidth="1"/>
    <col min="7940" max="7940" width="12.6640625" style="42" customWidth="1"/>
    <col min="7941" max="7941" width="17.33203125" style="42" customWidth="1"/>
    <col min="7942" max="7942" width="14.33203125" style="42" customWidth="1"/>
    <col min="7943" max="7943" width="11.6640625" style="42" customWidth="1"/>
    <col min="7944" max="7944" width="12.6640625" style="42" customWidth="1"/>
    <col min="7945" max="7945" width="18.44140625" style="42" bestFit="1" customWidth="1"/>
    <col min="7946" max="7946" width="12.5546875" style="42" customWidth="1"/>
    <col min="7947" max="7948" width="17.5546875" style="42" customWidth="1"/>
    <col min="7949" max="7949" width="12" style="42" customWidth="1"/>
    <col min="7950" max="7950" width="8.5546875" style="42"/>
    <col min="7951" max="7951" width="12" style="42" customWidth="1"/>
    <col min="7952" max="7952" width="11.44140625" style="42" customWidth="1"/>
    <col min="7953" max="7954" width="12" style="42" customWidth="1"/>
    <col min="7955" max="8190" width="8.5546875" style="42"/>
    <col min="8191" max="8191" width="13.33203125" style="42" bestFit="1" customWidth="1"/>
    <col min="8192" max="8192" width="16.33203125" style="42" customWidth="1"/>
    <col min="8193" max="8193" width="15.33203125" style="42" customWidth="1"/>
    <col min="8194" max="8194" width="14.44140625" style="42" customWidth="1"/>
    <col min="8195" max="8195" width="14.33203125" style="42" bestFit="1" customWidth="1"/>
    <col min="8196" max="8196" width="12.6640625" style="42" customWidth="1"/>
    <col min="8197" max="8197" width="17.33203125" style="42" customWidth="1"/>
    <col min="8198" max="8198" width="14.33203125" style="42" customWidth="1"/>
    <col min="8199" max="8199" width="11.6640625" style="42" customWidth="1"/>
    <col min="8200" max="8200" width="12.6640625" style="42" customWidth="1"/>
    <col min="8201" max="8201" width="18.44140625" style="42" bestFit="1" customWidth="1"/>
    <col min="8202" max="8202" width="12.5546875" style="42" customWidth="1"/>
    <col min="8203" max="8204" width="17.5546875" style="42" customWidth="1"/>
    <col min="8205" max="8205" width="12" style="42" customWidth="1"/>
    <col min="8206" max="8206" width="8.5546875" style="42"/>
    <col min="8207" max="8207" width="12" style="42" customWidth="1"/>
    <col min="8208" max="8208" width="11.44140625" style="42" customWidth="1"/>
    <col min="8209" max="8210" width="12" style="42" customWidth="1"/>
    <col min="8211" max="8446" width="8.5546875" style="42"/>
    <col min="8447" max="8447" width="13.33203125" style="42" bestFit="1" customWidth="1"/>
    <col min="8448" max="8448" width="16.33203125" style="42" customWidth="1"/>
    <col min="8449" max="8449" width="15.33203125" style="42" customWidth="1"/>
    <col min="8450" max="8450" width="14.44140625" style="42" customWidth="1"/>
    <col min="8451" max="8451" width="14.33203125" style="42" bestFit="1" customWidth="1"/>
    <col min="8452" max="8452" width="12.6640625" style="42" customWidth="1"/>
    <col min="8453" max="8453" width="17.33203125" style="42" customWidth="1"/>
    <col min="8454" max="8454" width="14.33203125" style="42" customWidth="1"/>
    <col min="8455" max="8455" width="11.6640625" style="42" customWidth="1"/>
    <col min="8456" max="8456" width="12.6640625" style="42" customWidth="1"/>
    <col min="8457" max="8457" width="18.44140625" style="42" bestFit="1" customWidth="1"/>
    <col min="8458" max="8458" width="12.5546875" style="42" customWidth="1"/>
    <col min="8459" max="8460" width="17.5546875" style="42" customWidth="1"/>
    <col min="8461" max="8461" width="12" style="42" customWidth="1"/>
    <col min="8462" max="8462" width="8.5546875" style="42"/>
    <col min="8463" max="8463" width="12" style="42" customWidth="1"/>
    <col min="8464" max="8464" width="11.44140625" style="42" customWidth="1"/>
    <col min="8465" max="8466" width="12" style="42" customWidth="1"/>
    <col min="8467" max="8702" width="8.5546875" style="42"/>
    <col min="8703" max="8703" width="13.33203125" style="42" bestFit="1" customWidth="1"/>
    <col min="8704" max="8704" width="16.33203125" style="42" customWidth="1"/>
    <col min="8705" max="8705" width="15.33203125" style="42" customWidth="1"/>
    <col min="8706" max="8706" width="14.44140625" style="42" customWidth="1"/>
    <col min="8707" max="8707" width="14.33203125" style="42" bestFit="1" customWidth="1"/>
    <col min="8708" max="8708" width="12.6640625" style="42" customWidth="1"/>
    <col min="8709" max="8709" width="17.33203125" style="42" customWidth="1"/>
    <col min="8710" max="8710" width="14.33203125" style="42" customWidth="1"/>
    <col min="8711" max="8711" width="11.6640625" style="42" customWidth="1"/>
    <col min="8712" max="8712" width="12.6640625" style="42" customWidth="1"/>
    <col min="8713" max="8713" width="18.44140625" style="42" bestFit="1" customWidth="1"/>
    <col min="8714" max="8714" width="12.5546875" style="42" customWidth="1"/>
    <col min="8715" max="8716" width="17.5546875" style="42" customWidth="1"/>
    <col min="8717" max="8717" width="12" style="42" customWidth="1"/>
    <col min="8718" max="8718" width="8.5546875" style="42"/>
    <col min="8719" max="8719" width="12" style="42" customWidth="1"/>
    <col min="8720" max="8720" width="11.44140625" style="42" customWidth="1"/>
    <col min="8721" max="8722" width="12" style="42" customWidth="1"/>
    <col min="8723" max="8958" width="8.5546875" style="42"/>
    <col min="8959" max="8959" width="13.33203125" style="42" bestFit="1" customWidth="1"/>
    <col min="8960" max="8960" width="16.33203125" style="42" customWidth="1"/>
    <col min="8961" max="8961" width="15.33203125" style="42" customWidth="1"/>
    <col min="8962" max="8962" width="14.44140625" style="42" customWidth="1"/>
    <col min="8963" max="8963" width="14.33203125" style="42" bestFit="1" customWidth="1"/>
    <col min="8964" max="8964" width="12.6640625" style="42" customWidth="1"/>
    <col min="8965" max="8965" width="17.33203125" style="42" customWidth="1"/>
    <col min="8966" max="8966" width="14.33203125" style="42" customWidth="1"/>
    <col min="8967" max="8967" width="11.6640625" style="42" customWidth="1"/>
    <col min="8968" max="8968" width="12.6640625" style="42" customWidth="1"/>
    <col min="8969" max="8969" width="18.44140625" style="42" bestFit="1" customWidth="1"/>
    <col min="8970" max="8970" width="12.5546875" style="42" customWidth="1"/>
    <col min="8971" max="8972" width="17.5546875" style="42" customWidth="1"/>
    <col min="8973" max="8973" width="12" style="42" customWidth="1"/>
    <col min="8974" max="8974" width="8.5546875" style="42"/>
    <col min="8975" max="8975" width="12" style="42" customWidth="1"/>
    <col min="8976" max="8976" width="11.44140625" style="42" customWidth="1"/>
    <col min="8977" max="8978" width="12" style="42" customWidth="1"/>
    <col min="8979" max="9214" width="8.5546875" style="42"/>
    <col min="9215" max="9215" width="13.33203125" style="42" bestFit="1" customWidth="1"/>
    <col min="9216" max="9216" width="16.33203125" style="42" customWidth="1"/>
    <col min="9217" max="9217" width="15.33203125" style="42" customWidth="1"/>
    <col min="9218" max="9218" width="14.44140625" style="42" customWidth="1"/>
    <col min="9219" max="9219" width="14.33203125" style="42" bestFit="1" customWidth="1"/>
    <col min="9220" max="9220" width="12.6640625" style="42" customWidth="1"/>
    <col min="9221" max="9221" width="17.33203125" style="42" customWidth="1"/>
    <col min="9222" max="9222" width="14.33203125" style="42" customWidth="1"/>
    <col min="9223" max="9223" width="11.6640625" style="42" customWidth="1"/>
    <col min="9224" max="9224" width="12.6640625" style="42" customWidth="1"/>
    <col min="9225" max="9225" width="18.44140625" style="42" bestFit="1" customWidth="1"/>
    <col min="9226" max="9226" width="12.5546875" style="42" customWidth="1"/>
    <col min="9227" max="9228" width="17.5546875" style="42" customWidth="1"/>
    <col min="9229" max="9229" width="12" style="42" customWidth="1"/>
    <col min="9230" max="9230" width="8.5546875" style="42"/>
    <col min="9231" max="9231" width="12" style="42" customWidth="1"/>
    <col min="9232" max="9232" width="11.44140625" style="42" customWidth="1"/>
    <col min="9233" max="9234" width="12" style="42" customWidth="1"/>
    <col min="9235" max="9470" width="8.5546875" style="42"/>
    <col min="9471" max="9471" width="13.33203125" style="42" bestFit="1" customWidth="1"/>
    <col min="9472" max="9472" width="16.33203125" style="42" customWidth="1"/>
    <col min="9473" max="9473" width="15.33203125" style="42" customWidth="1"/>
    <col min="9474" max="9474" width="14.44140625" style="42" customWidth="1"/>
    <col min="9475" max="9475" width="14.33203125" style="42" bestFit="1" customWidth="1"/>
    <col min="9476" max="9476" width="12.6640625" style="42" customWidth="1"/>
    <col min="9477" max="9477" width="17.33203125" style="42" customWidth="1"/>
    <col min="9478" max="9478" width="14.33203125" style="42" customWidth="1"/>
    <col min="9479" max="9479" width="11.6640625" style="42" customWidth="1"/>
    <col min="9480" max="9480" width="12.6640625" style="42" customWidth="1"/>
    <col min="9481" max="9481" width="18.44140625" style="42" bestFit="1" customWidth="1"/>
    <col min="9482" max="9482" width="12.5546875" style="42" customWidth="1"/>
    <col min="9483" max="9484" width="17.5546875" style="42" customWidth="1"/>
    <col min="9485" max="9485" width="12" style="42" customWidth="1"/>
    <col min="9486" max="9486" width="8.5546875" style="42"/>
    <col min="9487" max="9487" width="12" style="42" customWidth="1"/>
    <col min="9488" max="9488" width="11.44140625" style="42" customWidth="1"/>
    <col min="9489" max="9490" width="12" style="42" customWidth="1"/>
    <col min="9491" max="9726" width="8.5546875" style="42"/>
    <col min="9727" max="9727" width="13.33203125" style="42" bestFit="1" customWidth="1"/>
    <col min="9728" max="9728" width="16.33203125" style="42" customWidth="1"/>
    <col min="9729" max="9729" width="15.33203125" style="42" customWidth="1"/>
    <col min="9730" max="9730" width="14.44140625" style="42" customWidth="1"/>
    <col min="9731" max="9731" width="14.33203125" style="42" bestFit="1" customWidth="1"/>
    <col min="9732" max="9732" width="12.6640625" style="42" customWidth="1"/>
    <col min="9733" max="9733" width="17.33203125" style="42" customWidth="1"/>
    <col min="9734" max="9734" width="14.33203125" style="42" customWidth="1"/>
    <col min="9735" max="9735" width="11.6640625" style="42" customWidth="1"/>
    <col min="9736" max="9736" width="12.6640625" style="42" customWidth="1"/>
    <col min="9737" max="9737" width="18.44140625" style="42" bestFit="1" customWidth="1"/>
    <col min="9738" max="9738" width="12.5546875" style="42" customWidth="1"/>
    <col min="9739" max="9740" width="17.5546875" style="42" customWidth="1"/>
    <col min="9741" max="9741" width="12" style="42" customWidth="1"/>
    <col min="9742" max="9742" width="8.5546875" style="42"/>
    <col min="9743" max="9743" width="12" style="42" customWidth="1"/>
    <col min="9744" max="9744" width="11.44140625" style="42" customWidth="1"/>
    <col min="9745" max="9746" width="12" style="42" customWidth="1"/>
    <col min="9747" max="9982" width="8.5546875" style="42"/>
    <col min="9983" max="9983" width="13.33203125" style="42" bestFit="1" customWidth="1"/>
    <col min="9984" max="9984" width="16.33203125" style="42" customWidth="1"/>
    <col min="9985" max="9985" width="15.33203125" style="42" customWidth="1"/>
    <col min="9986" max="9986" width="14.44140625" style="42" customWidth="1"/>
    <col min="9987" max="9987" width="14.33203125" style="42" bestFit="1" customWidth="1"/>
    <col min="9988" max="9988" width="12.6640625" style="42" customWidth="1"/>
    <col min="9989" max="9989" width="17.33203125" style="42" customWidth="1"/>
    <col min="9990" max="9990" width="14.33203125" style="42" customWidth="1"/>
    <col min="9991" max="9991" width="11.6640625" style="42" customWidth="1"/>
    <col min="9992" max="9992" width="12.6640625" style="42" customWidth="1"/>
    <col min="9993" max="9993" width="18.44140625" style="42" bestFit="1" customWidth="1"/>
    <col min="9994" max="9994" width="12.5546875" style="42" customWidth="1"/>
    <col min="9995" max="9996" width="17.5546875" style="42" customWidth="1"/>
    <col min="9997" max="9997" width="12" style="42" customWidth="1"/>
    <col min="9998" max="9998" width="8.5546875" style="42"/>
    <col min="9999" max="9999" width="12" style="42" customWidth="1"/>
    <col min="10000" max="10000" width="11.44140625" style="42" customWidth="1"/>
    <col min="10001" max="10002" width="12" style="42" customWidth="1"/>
    <col min="10003" max="10238" width="8.5546875" style="42"/>
    <col min="10239" max="10239" width="13.33203125" style="42" bestFit="1" customWidth="1"/>
    <col min="10240" max="10240" width="16.33203125" style="42" customWidth="1"/>
    <col min="10241" max="10241" width="15.33203125" style="42" customWidth="1"/>
    <col min="10242" max="10242" width="14.44140625" style="42" customWidth="1"/>
    <col min="10243" max="10243" width="14.33203125" style="42" bestFit="1" customWidth="1"/>
    <col min="10244" max="10244" width="12.6640625" style="42" customWidth="1"/>
    <col min="10245" max="10245" width="17.33203125" style="42" customWidth="1"/>
    <col min="10246" max="10246" width="14.33203125" style="42" customWidth="1"/>
    <col min="10247" max="10247" width="11.6640625" style="42" customWidth="1"/>
    <col min="10248" max="10248" width="12.6640625" style="42" customWidth="1"/>
    <col min="10249" max="10249" width="18.44140625" style="42" bestFit="1" customWidth="1"/>
    <col min="10250" max="10250" width="12.5546875" style="42" customWidth="1"/>
    <col min="10251" max="10252" width="17.5546875" style="42" customWidth="1"/>
    <col min="10253" max="10253" width="12" style="42" customWidth="1"/>
    <col min="10254" max="10254" width="8.5546875" style="42"/>
    <col min="10255" max="10255" width="12" style="42" customWidth="1"/>
    <col min="10256" max="10256" width="11.44140625" style="42" customWidth="1"/>
    <col min="10257" max="10258" width="12" style="42" customWidth="1"/>
    <col min="10259" max="10494" width="8.5546875" style="42"/>
    <col min="10495" max="10495" width="13.33203125" style="42" bestFit="1" customWidth="1"/>
    <col min="10496" max="10496" width="16.33203125" style="42" customWidth="1"/>
    <col min="10497" max="10497" width="15.33203125" style="42" customWidth="1"/>
    <col min="10498" max="10498" width="14.44140625" style="42" customWidth="1"/>
    <col min="10499" max="10499" width="14.33203125" style="42" bestFit="1" customWidth="1"/>
    <col min="10500" max="10500" width="12.6640625" style="42" customWidth="1"/>
    <col min="10501" max="10501" width="17.33203125" style="42" customWidth="1"/>
    <col min="10502" max="10502" width="14.33203125" style="42" customWidth="1"/>
    <col min="10503" max="10503" width="11.6640625" style="42" customWidth="1"/>
    <col min="10504" max="10504" width="12.6640625" style="42" customWidth="1"/>
    <col min="10505" max="10505" width="18.44140625" style="42" bestFit="1" customWidth="1"/>
    <col min="10506" max="10506" width="12.5546875" style="42" customWidth="1"/>
    <col min="10507" max="10508" width="17.5546875" style="42" customWidth="1"/>
    <col min="10509" max="10509" width="12" style="42" customWidth="1"/>
    <col min="10510" max="10510" width="8.5546875" style="42"/>
    <col min="10511" max="10511" width="12" style="42" customWidth="1"/>
    <col min="10512" max="10512" width="11.44140625" style="42" customWidth="1"/>
    <col min="10513" max="10514" width="12" style="42" customWidth="1"/>
    <col min="10515" max="10750" width="8.5546875" style="42"/>
    <col min="10751" max="10751" width="13.33203125" style="42" bestFit="1" customWidth="1"/>
    <col min="10752" max="10752" width="16.33203125" style="42" customWidth="1"/>
    <col min="10753" max="10753" width="15.33203125" style="42" customWidth="1"/>
    <col min="10754" max="10754" width="14.44140625" style="42" customWidth="1"/>
    <col min="10755" max="10755" width="14.33203125" style="42" bestFit="1" customWidth="1"/>
    <col min="10756" max="10756" width="12.6640625" style="42" customWidth="1"/>
    <col min="10757" max="10757" width="17.33203125" style="42" customWidth="1"/>
    <col min="10758" max="10758" width="14.33203125" style="42" customWidth="1"/>
    <col min="10759" max="10759" width="11.6640625" style="42" customWidth="1"/>
    <col min="10760" max="10760" width="12.6640625" style="42" customWidth="1"/>
    <col min="10761" max="10761" width="18.44140625" style="42" bestFit="1" customWidth="1"/>
    <col min="10762" max="10762" width="12.5546875" style="42" customWidth="1"/>
    <col min="10763" max="10764" width="17.5546875" style="42" customWidth="1"/>
    <col min="10765" max="10765" width="12" style="42" customWidth="1"/>
    <col min="10766" max="10766" width="8.5546875" style="42"/>
    <col min="10767" max="10767" width="12" style="42" customWidth="1"/>
    <col min="10768" max="10768" width="11.44140625" style="42" customWidth="1"/>
    <col min="10769" max="10770" width="12" style="42" customWidth="1"/>
    <col min="10771" max="11006" width="8.5546875" style="42"/>
    <col min="11007" max="11007" width="13.33203125" style="42" bestFit="1" customWidth="1"/>
    <col min="11008" max="11008" width="16.33203125" style="42" customWidth="1"/>
    <col min="11009" max="11009" width="15.33203125" style="42" customWidth="1"/>
    <col min="11010" max="11010" width="14.44140625" style="42" customWidth="1"/>
    <col min="11011" max="11011" width="14.33203125" style="42" bestFit="1" customWidth="1"/>
    <col min="11012" max="11012" width="12.6640625" style="42" customWidth="1"/>
    <col min="11013" max="11013" width="17.33203125" style="42" customWidth="1"/>
    <col min="11014" max="11014" width="14.33203125" style="42" customWidth="1"/>
    <col min="11015" max="11015" width="11.6640625" style="42" customWidth="1"/>
    <col min="11016" max="11016" width="12.6640625" style="42" customWidth="1"/>
    <col min="11017" max="11017" width="18.44140625" style="42" bestFit="1" customWidth="1"/>
    <col min="11018" max="11018" width="12.5546875" style="42" customWidth="1"/>
    <col min="11019" max="11020" width="17.5546875" style="42" customWidth="1"/>
    <col min="11021" max="11021" width="12" style="42" customWidth="1"/>
    <col min="11022" max="11022" width="8.5546875" style="42"/>
    <col min="11023" max="11023" width="12" style="42" customWidth="1"/>
    <col min="11024" max="11024" width="11.44140625" style="42" customWidth="1"/>
    <col min="11025" max="11026" width="12" style="42" customWidth="1"/>
    <col min="11027" max="11262" width="8.5546875" style="42"/>
    <col min="11263" max="11263" width="13.33203125" style="42" bestFit="1" customWidth="1"/>
    <col min="11264" max="11264" width="16.33203125" style="42" customWidth="1"/>
    <col min="11265" max="11265" width="15.33203125" style="42" customWidth="1"/>
    <col min="11266" max="11266" width="14.44140625" style="42" customWidth="1"/>
    <col min="11267" max="11267" width="14.33203125" style="42" bestFit="1" customWidth="1"/>
    <col min="11268" max="11268" width="12.6640625" style="42" customWidth="1"/>
    <col min="11269" max="11269" width="17.33203125" style="42" customWidth="1"/>
    <col min="11270" max="11270" width="14.33203125" style="42" customWidth="1"/>
    <col min="11271" max="11271" width="11.6640625" style="42" customWidth="1"/>
    <col min="11272" max="11272" width="12.6640625" style="42" customWidth="1"/>
    <col min="11273" max="11273" width="18.44140625" style="42" bestFit="1" customWidth="1"/>
    <col min="11274" max="11274" width="12.5546875" style="42" customWidth="1"/>
    <col min="11275" max="11276" width="17.5546875" style="42" customWidth="1"/>
    <col min="11277" max="11277" width="12" style="42" customWidth="1"/>
    <col min="11278" max="11278" width="8.5546875" style="42"/>
    <col min="11279" max="11279" width="12" style="42" customWidth="1"/>
    <col min="11280" max="11280" width="11.44140625" style="42" customWidth="1"/>
    <col min="11281" max="11282" width="12" style="42" customWidth="1"/>
    <col min="11283" max="11518" width="8.5546875" style="42"/>
    <col min="11519" max="11519" width="13.33203125" style="42" bestFit="1" customWidth="1"/>
    <col min="11520" max="11520" width="16.33203125" style="42" customWidth="1"/>
    <col min="11521" max="11521" width="15.33203125" style="42" customWidth="1"/>
    <col min="11522" max="11522" width="14.44140625" style="42" customWidth="1"/>
    <col min="11523" max="11523" width="14.33203125" style="42" bestFit="1" customWidth="1"/>
    <col min="11524" max="11524" width="12.6640625" style="42" customWidth="1"/>
    <col min="11525" max="11525" width="17.33203125" style="42" customWidth="1"/>
    <col min="11526" max="11526" width="14.33203125" style="42" customWidth="1"/>
    <col min="11527" max="11527" width="11.6640625" style="42" customWidth="1"/>
    <col min="11528" max="11528" width="12.6640625" style="42" customWidth="1"/>
    <col min="11529" max="11529" width="18.44140625" style="42" bestFit="1" customWidth="1"/>
    <col min="11530" max="11530" width="12.5546875" style="42" customWidth="1"/>
    <col min="11531" max="11532" width="17.5546875" style="42" customWidth="1"/>
    <col min="11533" max="11533" width="12" style="42" customWidth="1"/>
    <col min="11534" max="11534" width="8.5546875" style="42"/>
    <col min="11535" max="11535" width="12" style="42" customWidth="1"/>
    <col min="11536" max="11536" width="11.44140625" style="42" customWidth="1"/>
    <col min="11537" max="11538" width="12" style="42" customWidth="1"/>
    <col min="11539" max="11774" width="8.5546875" style="42"/>
    <col min="11775" max="11775" width="13.33203125" style="42" bestFit="1" customWidth="1"/>
    <col min="11776" max="11776" width="16.33203125" style="42" customWidth="1"/>
    <col min="11777" max="11777" width="15.33203125" style="42" customWidth="1"/>
    <col min="11778" max="11778" width="14.44140625" style="42" customWidth="1"/>
    <col min="11779" max="11779" width="14.33203125" style="42" bestFit="1" customWidth="1"/>
    <col min="11780" max="11780" width="12.6640625" style="42" customWidth="1"/>
    <col min="11781" max="11781" width="17.33203125" style="42" customWidth="1"/>
    <col min="11782" max="11782" width="14.33203125" style="42" customWidth="1"/>
    <col min="11783" max="11783" width="11.6640625" style="42" customWidth="1"/>
    <col min="11784" max="11784" width="12.6640625" style="42" customWidth="1"/>
    <col min="11785" max="11785" width="18.44140625" style="42" bestFit="1" customWidth="1"/>
    <col min="11786" max="11786" width="12.5546875" style="42" customWidth="1"/>
    <col min="11787" max="11788" width="17.5546875" style="42" customWidth="1"/>
    <col min="11789" max="11789" width="12" style="42" customWidth="1"/>
    <col min="11790" max="11790" width="8.5546875" style="42"/>
    <col min="11791" max="11791" width="12" style="42" customWidth="1"/>
    <col min="11792" max="11792" width="11.44140625" style="42" customWidth="1"/>
    <col min="11793" max="11794" width="12" style="42" customWidth="1"/>
    <col min="11795" max="12030" width="8.5546875" style="42"/>
    <col min="12031" max="12031" width="13.33203125" style="42" bestFit="1" customWidth="1"/>
    <col min="12032" max="12032" width="16.33203125" style="42" customWidth="1"/>
    <col min="12033" max="12033" width="15.33203125" style="42" customWidth="1"/>
    <col min="12034" max="12034" width="14.44140625" style="42" customWidth="1"/>
    <col min="12035" max="12035" width="14.33203125" style="42" bestFit="1" customWidth="1"/>
    <col min="12036" max="12036" width="12.6640625" style="42" customWidth="1"/>
    <col min="12037" max="12037" width="17.33203125" style="42" customWidth="1"/>
    <col min="12038" max="12038" width="14.33203125" style="42" customWidth="1"/>
    <col min="12039" max="12039" width="11.6640625" style="42" customWidth="1"/>
    <col min="12040" max="12040" width="12.6640625" style="42" customWidth="1"/>
    <col min="12041" max="12041" width="18.44140625" style="42" bestFit="1" customWidth="1"/>
    <col min="12042" max="12042" width="12.5546875" style="42" customWidth="1"/>
    <col min="12043" max="12044" width="17.5546875" style="42" customWidth="1"/>
    <col min="12045" max="12045" width="12" style="42" customWidth="1"/>
    <col min="12046" max="12046" width="8.5546875" style="42"/>
    <col min="12047" max="12047" width="12" style="42" customWidth="1"/>
    <col min="12048" max="12048" width="11.44140625" style="42" customWidth="1"/>
    <col min="12049" max="12050" width="12" style="42" customWidth="1"/>
    <col min="12051" max="12286" width="8.5546875" style="42"/>
    <col min="12287" max="12287" width="13.33203125" style="42" bestFit="1" customWidth="1"/>
    <col min="12288" max="12288" width="16.33203125" style="42" customWidth="1"/>
    <col min="12289" max="12289" width="15.33203125" style="42" customWidth="1"/>
    <col min="12290" max="12290" width="14.44140625" style="42" customWidth="1"/>
    <col min="12291" max="12291" width="14.33203125" style="42" bestFit="1" customWidth="1"/>
    <col min="12292" max="12292" width="12.6640625" style="42" customWidth="1"/>
    <col min="12293" max="12293" width="17.33203125" style="42" customWidth="1"/>
    <col min="12294" max="12294" width="14.33203125" style="42" customWidth="1"/>
    <col min="12295" max="12295" width="11.6640625" style="42" customWidth="1"/>
    <col min="12296" max="12296" width="12.6640625" style="42" customWidth="1"/>
    <col min="12297" max="12297" width="18.44140625" style="42" bestFit="1" customWidth="1"/>
    <col min="12298" max="12298" width="12.5546875" style="42" customWidth="1"/>
    <col min="12299" max="12300" width="17.5546875" style="42" customWidth="1"/>
    <col min="12301" max="12301" width="12" style="42" customWidth="1"/>
    <col min="12302" max="12302" width="8.5546875" style="42"/>
    <col min="12303" max="12303" width="12" style="42" customWidth="1"/>
    <col min="12304" max="12304" width="11.44140625" style="42" customWidth="1"/>
    <col min="12305" max="12306" width="12" style="42" customWidth="1"/>
    <col min="12307" max="12542" width="8.5546875" style="42"/>
    <col min="12543" max="12543" width="13.33203125" style="42" bestFit="1" customWidth="1"/>
    <col min="12544" max="12544" width="16.33203125" style="42" customWidth="1"/>
    <col min="12545" max="12545" width="15.33203125" style="42" customWidth="1"/>
    <col min="12546" max="12546" width="14.44140625" style="42" customWidth="1"/>
    <col min="12547" max="12547" width="14.33203125" style="42" bestFit="1" customWidth="1"/>
    <col min="12548" max="12548" width="12.6640625" style="42" customWidth="1"/>
    <col min="12549" max="12549" width="17.33203125" style="42" customWidth="1"/>
    <col min="12550" max="12550" width="14.33203125" style="42" customWidth="1"/>
    <col min="12551" max="12551" width="11.6640625" style="42" customWidth="1"/>
    <col min="12552" max="12552" width="12.6640625" style="42" customWidth="1"/>
    <col min="12553" max="12553" width="18.44140625" style="42" bestFit="1" customWidth="1"/>
    <col min="12554" max="12554" width="12.5546875" style="42" customWidth="1"/>
    <col min="12555" max="12556" width="17.5546875" style="42" customWidth="1"/>
    <col min="12557" max="12557" width="12" style="42" customWidth="1"/>
    <col min="12558" max="12558" width="8.5546875" style="42"/>
    <col min="12559" max="12559" width="12" style="42" customWidth="1"/>
    <col min="12560" max="12560" width="11.44140625" style="42" customWidth="1"/>
    <col min="12561" max="12562" width="12" style="42" customWidth="1"/>
    <col min="12563" max="12798" width="8.5546875" style="42"/>
    <col min="12799" max="12799" width="13.33203125" style="42" bestFit="1" customWidth="1"/>
    <col min="12800" max="12800" width="16.33203125" style="42" customWidth="1"/>
    <col min="12801" max="12801" width="15.33203125" style="42" customWidth="1"/>
    <col min="12802" max="12802" width="14.44140625" style="42" customWidth="1"/>
    <col min="12803" max="12803" width="14.33203125" style="42" bestFit="1" customWidth="1"/>
    <col min="12804" max="12804" width="12.6640625" style="42" customWidth="1"/>
    <col min="12805" max="12805" width="17.33203125" style="42" customWidth="1"/>
    <col min="12806" max="12806" width="14.33203125" style="42" customWidth="1"/>
    <col min="12807" max="12807" width="11.6640625" style="42" customWidth="1"/>
    <col min="12808" max="12808" width="12.6640625" style="42" customWidth="1"/>
    <col min="12809" max="12809" width="18.44140625" style="42" bestFit="1" customWidth="1"/>
    <col min="12810" max="12810" width="12.5546875" style="42" customWidth="1"/>
    <col min="12811" max="12812" width="17.5546875" style="42" customWidth="1"/>
    <col min="12813" max="12813" width="12" style="42" customWidth="1"/>
    <col min="12814" max="12814" width="8.5546875" style="42"/>
    <col min="12815" max="12815" width="12" style="42" customWidth="1"/>
    <col min="12816" max="12816" width="11.44140625" style="42" customWidth="1"/>
    <col min="12817" max="12818" width="12" style="42" customWidth="1"/>
    <col min="12819" max="13054" width="8.5546875" style="42"/>
    <col min="13055" max="13055" width="13.33203125" style="42" bestFit="1" customWidth="1"/>
    <col min="13056" max="13056" width="16.33203125" style="42" customWidth="1"/>
    <col min="13057" max="13057" width="15.33203125" style="42" customWidth="1"/>
    <col min="13058" max="13058" width="14.44140625" style="42" customWidth="1"/>
    <col min="13059" max="13059" width="14.33203125" style="42" bestFit="1" customWidth="1"/>
    <col min="13060" max="13060" width="12.6640625" style="42" customWidth="1"/>
    <col min="13061" max="13061" width="17.33203125" style="42" customWidth="1"/>
    <col min="13062" max="13062" width="14.33203125" style="42" customWidth="1"/>
    <col min="13063" max="13063" width="11.6640625" style="42" customWidth="1"/>
    <col min="13064" max="13064" width="12.6640625" style="42" customWidth="1"/>
    <col min="13065" max="13065" width="18.44140625" style="42" bestFit="1" customWidth="1"/>
    <col min="13066" max="13066" width="12.5546875" style="42" customWidth="1"/>
    <col min="13067" max="13068" width="17.5546875" style="42" customWidth="1"/>
    <col min="13069" max="13069" width="12" style="42" customWidth="1"/>
    <col min="13070" max="13070" width="8.5546875" style="42"/>
    <col min="13071" max="13071" width="12" style="42" customWidth="1"/>
    <col min="13072" max="13072" width="11.44140625" style="42" customWidth="1"/>
    <col min="13073" max="13074" width="12" style="42" customWidth="1"/>
    <col min="13075" max="13310" width="8.5546875" style="42"/>
    <col min="13311" max="13311" width="13.33203125" style="42" bestFit="1" customWidth="1"/>
    <col min="13312" max="13312" width="16.33203125" style="42" customWidth="1"/>
    <col min="13313" max="13313" width="15.33203125" style="42" customWidth="1"/>
    <col min="13314" max="13314" width="14.44140625" style="42" customWidth="1"/>
    <col min="13315" max="13315" width="14.33203125" style="42" bestFit="1" customWidth="1"/>
    <col min="13316" max="13316" width="12.6640625" style="42" customWidth="1"/>
    <col min="13317" max="13317" width="17.33203125" style="42" customWidth="1"/>
    <col min="13318" max="13318" width="14.33203125" style="42" customWidth="1"/>
    <col min="13319" max="13319" width="11.6640625" style="42" customWidth="1"/>
    <col min="13320" max="13320" width="12.6640625" style="42" customWidth="1"/>
    <col min="13321" max="13321" width="18.44140625" style="42" bestFit="1" customWidth="1"/>
    <col min="13322" max="13322" width="12.5546875" style="42" customWidth="1"/>
    <col min="13323" max="13324" width="17.5546875" style="42" customWidth="1"/>
    <col min="13325" max="13325" width="12" style="42" customWidth="1"/>
    <col min="13326" max="13326" width="8.5546875" style="42"/>
    <col min="13327" max="13327" width="12" style="42" customWidth="1"/>
    <col min="13328" max="13328" width="11.44140625" style="42" customWidth="1"/>
    <col min="13329" max="13330" width="12" style="42" customWidth="1"/>
    <col min="13331" max="13566" width="8.5546875" style="42"/>
    <col min="13567" max="13567" width="13.33203125" style="42" bestFit="1" customWidth="1"/>
    <col min="13568" max="13568" width="16.33203125" style="42" customWidth="1"/>
    <col min="13569" max="13569" width="15.33203125" style="42" customWidth="1"/>
    <col min="13570" max="13570" width="14.44140625" style="42" customWidth="1"/>
    <col min="13571" max="13571" width="14.33203125" style="42" bestFit="1" customWidth="1"/>
    <col min="13572" max="13572" width="12.6640625" style="42" customWidth="1"/>
    <col min="13573" max="13573" width="17.33203125" style="42" customWidth="1"/>
    <col min="13574" max="13574" width="14.33203125" style="42" customWidth="1"/>
    <col min="13575" max="13575" width="11.6640625" style="42" customWidth="1"/>
    <col min="13576" max="13576" width="12.6640625" style="42" customWidth="1"/>
    <col min="13577" max="13577" width="18.44140625" style="42" bestFit="1" customWidth="1"/>
    <col min="13578" max="13578" width="12.5546875" style="42" customWidth="1"/>
    <col min="13579" max="13580" width="17.5546875" style="42" customWidth="1"/>
    <col min="13581" max="13581" width="12" style="42" customWidth="1"/>
    <col min="13582" max="13582" width="8.5546875" style="42"/>
    <col min="13583" max="13583" width="12" style="42" customWidth="1"/>
    <col min="13584" max="13584" width="11.44140625" style="42" customWidth="1"/>
    <col min="13585" max="13586" width="12" style="42" customWidth="1"/>
    <col min="13587" max="13822" width="8.5546875" style="42"/>
    <col min="13823" max="13823" width="13.33203125" style="42" bestFit="1" customWidth="1"/>
    <col min="13824" max="13824" width="16.33203125" style="42" customWidth="1"/>
    <col min="13825" max="13825" width="15.33203125" style="42" customWidth="1"/>
    <col min="13826" max="13826" width="14.44140625" style="42" customWidth="1"/>
    <col min="13827" max="13827" width="14.33203125" style="42" bestFit="1" customWidth="1"/>
    <col min="13828" max="13828" width="12.6640625" style="42" customWidth="1"/>
    <col min="13829" max="13829" width="17.33203125" style="42" customWidth="1"/>
    <col min="13830" max="13830" width="14.33203125" style="42" customWidth="1"/>
    <col min="13831" max="13831" width="11.6640625" style="42" customWidth="1"/>
    <col min="13832" max="13832" width="12.6640625" style="42" customWidth="1"/>
    <col min="13833" max="13833" width="18.44140625" style="42" bestFit="1" customWidth="1"/>
    <col min="13834" max="13834" width="12.5546875" style="42" customWidth="1"/>
    <col min="13835" max="13836" width="17.5546875" style="42" customWidth="1"/>
    <col min="13837" max="13837" width="12" style="42" customWidth="1"/>
    <col min="13838" max="13838" width="8.5546875" style="42"/>
    <col min="13839" max="13839" width="12" style="42" customWidth="1"/>
    <col min="13840" max="13840" width="11.44140625" style="42" customWidth="1"/>
    <col min="13841" max="13842" width="12" style="42" customWidth="1"/>
    <col min="13843" max="14078" width="8.5546875" style="42"/>
    <col min="14079" max="14079" width="13.33203125" style="42" bestFit="1" customWidth="1"/>
    <col min="14080" max="14080" width="16.33203125" style="42" customWidth="1"/>
    <col min="14081" max="14081" width="15.33203125" style="42" customWidth="1"/>
    <col min="14082" max="14082" width="14.44140625" style="42" customWidth="1"/>
    <col min="14083" max="14083" width="14.33203125" style="42" bestFit="1" customWidth="1"/>
    <col min="14084" max="14084" width="12.6640625" style="42" customWidth="1"/>
    <col min="14085" max="14085" width="17.33203125" style="42" customWidth="1"/>
    <col min="14086" max="14086" width="14.33203125" style="42" customWidth="1"/>
    <col min="14087" max="14087" width="11.6640625" style="42" customWidth="1"/>
    <col min="14088" max="14088" width="12.6640625" style="42" customWidth="1"/>
    <col min="14089" max="14089" width="18.44140625" style="42" bestFit="1" customWidth="1"/>
    <col min="14090" max="14090" width="12.5546875" style="42" customWidth="1"/>
    <col min="14091" max="14092" width="17.5546875" style="42" customWidth="1"/>
    <col min="14093" max="14093" width="12" style="42" customWidth="1"/>
    <col min="14094" max="14094" width="8.5546875" style="42"/>
    <col min="14095" max="14095" width="12" style="42" customWidth="1"/>
    <col min="14096" max="14096" width="11.44140625" style="42" customWidth="1"/>
    <col min="14097" max="14098" width="12" style="42" customWidth="1"/>
    <col min="14099" max="14334" width="8.5546875" style="42"/>
    <col min="14335" max="14335" width="13.33203125" style="42" bestFit="1" customWidth="1"/>
    <col min="14336" max="14336" width="16.33203125" style="42" customWidth="1"/>
    <col min="14337" max="14337" width="15.33203125" style="42" customWidth="1"/>
    <col min="14338" max="14338" width="14.44140625" style="42" customWidth="1"/>
    <col min="14339" max="14339" width="14.33203125" style="42" bestFit="1" customWidth="1"/>
    <col min="14340" max="14340" width="12.6640625" style="42" customWidth="1"/>
    <col min="14341" max="14341" width="17.33203125" style="42" customWidth="1"/>
    <col min="14342" max="14342" width="14.33203125" style="42" customWidth="1"/>
    <col min="14343" max="14343" width="11.6640625" style="42" customWidth="1"/>
    <col min="14344" max="14344" width="12.6640625" style="42" customWidth="1"/>
    <col min="14345" max="14345" width="18.44140625" style="42" bestFit="1" customWidth="1"/>
    <col min="14346" max="14346" width="12.5546875" style="42" customWidth="1"/>
    <col min="14347" max="14348" width="17.5546875" style="42" customWidth="1"/>
    <col min="14349" max="14349" width="12" style="42" customWidth="1"/>
    <col min="14350" max="14350" width="8.5546875" style="42"/>
    <col min="14351" max="14351" width="12" style="42" customWidth="1"/>
    <col min="14352" max="14352" width="11.44140625" style="42" customWidth="1"/>
    <col min="14353" max="14354" width="12" style="42" customWidth="1"/>
    <col min="14355" max="14590" width="8.5546875" style="42"/>
    <col min="14591" max="14591" width="13.33203125" style="42" bestFit="1" customWidth="1"/>
    <col min="14592" max="14592" width="16.33203125" style="42" customWidth="1"/>
    <col min="14593" max="14593" width="15.33203125" style="42" customWidth="1"/>
    <col min="14594" max="14594" width="14.44140625" style="42" customWidth="1"/>
    <col min="14595" max="14595" width="14.33203125" style="42" bestFit="1" customWidth="1"/>
    <col min="14596" max="14596" width="12.6640625" style="42" customWidth="1"/>
    <col min="14597" max="14597" width="17.33203125" style="42" customWidth="1"/>
    <col min="14598" max="14598" width="14.33203125" style="42" customWidth="1"/>
    <col min="14599" max="14599" width="11.6640625" style="42" customWidth="1"/>
    <col min="14600" max="14600" width="12.6640625" style="42" customWidth="1"/>
    <col min="14601" max="14601" width="18.44140625" style="42" bestFit="1" customWidth="1"/>
    <col min="14602" max="14602" width="12.5546875" style="42" customWidth="1"/>
    <col min="14603" max="14604" width="17.5546875" style="42" customWidth="1"/>
    <col min="14605" max="14605" width="12" style="42" customWidth="1"/>
    <col min="14606" max="14606" width="8.5546875" style="42"/>
    <col min="14607" max="14607" width="12" style="42" customWidth="1"/>
    <col min="14608" max="14608" width="11.44140625" style="42" customWidth="1"/>
    <col min="14609" max="14610" width="12" style="42" customWidth="1"/>
    <col min="14611" max="14846" width="8.5546875" style="42"/>
    <col min="14847" max="14847" width="13.33203125" style="42" bestFit="1" customWidth="1"/>
    <col min="14848" max="14848" width="16.33203125" style="42" customWidth="1"/>
    <col min="14849" max="14849" width="15.33203125" style="42" customWidth="1"/>
    <col min="14850" max="14850" width="14.44140625" style="42" customWidth="1"/>
    <col min="14851" max="14851" width="14.33203125" style="42" bestFit="1" customWidth="1"/>
    <col min="14852" max="14852" width="12.6640625" style="42" customWidth="1"/>
    <col min="14853" max="14853" width="17.33203125" style="42" customWidth="1"/>
    <col min="14854" max="14854" width="14.33203125" style="42" customWidth="1"/>
    <col min="14855" max="14855" width="11.6640625" style="42" customWidth="1"/>
    <col min="14856" max="14856" width="12.6640625" style="42" customWidth="1"/>
    <col min="14857" max="14857" width="18.44140625" style="42" bestFit="1" customWidth="1"/>
    <col min="14858" max="14858" width="12.5546875" style="42" customWidth="1"/>
    <col min="14859" max="14860" width="17.5546875" style="42" customWidth="1"/>
    <col min="14861" max="14861" width="12" style="42" customWidth="1"/>
    <col min="14862" max="14862" width="8.5546875" style="42"/>
    <col min="14863" max="14863" width="12" style="42" customWidth="1"/>
    <col min="14864" max="14864" width="11.44140625" style="42" customWidth="1"/>
    <col min="14865" max="14866" width="12" style="42" customWidth="1"/>
    <col min="14867" max="15102" width="8.5546875" style="42"/>
    <col min="15103" max="15103" width="13.33203125" style="42" bestFit="1" customWidth="1"/>
    <col min="15104" max="15104" width="16.33203125" style="42" customWidth="1"/>
    <col min="15105" max="15105" width="15.33203125" style="42" customWidth="1"/>
    <col min="15106" max="15106" width="14.44140625" style="42" customWidth="1"/>
    <col min="15107" max="15107" width="14.33203125" style="42" bestFit="1" customWidth="1"/>
    <col min="15108" max="15108" width="12.6640625" style="42" customWidth="1"/>
    <col min="15109" max="15109" width="17.33203125" style="42" customWidth="1"/>
    <col min="15110" max="15110" width="14.33203125" style="42" customWidth="1"/>
    <col min="15111" max="15111" width="11.6640625" style="42" customWidth="1"/>
    <col min="15112" max="15112" width="12.6640625" style="42" customWidth="1"/>
    <col min="15113" max="15113" width="18.44140625" style="42" bestFit="1" customWidth="1"/>
    <col min="15114" max="15114" width="12.5546875" style="42" customWidth="1"/>
    <col min="15115" max="15116" width="17.5546875" style="42" customWidth="1"/>
    <col min="15117" max="15117" width="12" style="42" customWidth="1"/>
    <col min="15118" max="15118" width="8.5546875" style="42"/>
    <col min="15119" max="15119" width="12" style="42" customWidth="1"/>
    <col min="15120" max="15120" width="11.44140625" style="42" customWidth="1"/>
    <col min="15121" max="15122" width="12" style="42" customWidth="1"/>
    <col min="15123" max="15358" width="8.5546875" style="42"/>
    <col min="15359" max="15359" width="13.33203125" style="42" bestFit="1" customWidth="1"/>
    <col min="15360" max="15360" width="16.33203125" style="42" customWidth="1"/>
    <col min="15361" max="15361" width="15.33203125" style="42" customWidth="1"/>
    <col min="15362" max="15362" width="14.44140625" style="42" customWidth="1"/>
    <col min="15363" max="15363" width="14.33203125" style="42" bestFit="1" customWidth="1"/>
    <col min="15364" max="15364" width="12.6640625" style="42" customWidth="1"/>
    <col min="15365" max="15365" width="17.33203125" style="42" customWidth="1"/>
    <col min="15366" max="15366" width="14.33203125" style="42" customWidth="1"/>
    <col min="15367" max="15367" width="11.6640625" style="42" customWidth="1"/>
    <col min="15368" max="15368" width="12.6640625" style="42" customWidth="1"/>
    <col min="15369" max="15369" width="18.44140625" style="42" bestFit="1" customWidth="1"/>
    <col min="15370" max="15370" width="12.5546875" style="42" customWidth="1"/>
    <col min="15371" max="15372" width="17.5546875" style="42" customWidth="1"/>
    <col min="15373" max="15373" width="12" style="42" customWidth="1"/>
    <col min="15374" max="15374" width="8.5546875" style="42"/>
    <col min="15375" max="15375" width="12" style="42" customWidth="1"/>
    <col min="15376" max="15376" width="11.44140625" style="42" customWidth="1"/>
    <col min="15377" max="15378" width="12" style="42" customWidth="1"/>
    <col min="15379" max="15614" width="8.5546875" style="42"/>
    <col min="15615" max="15615" width="13.33203125" style="42" bestFit="1" customWidth="1"/>
    <col min="15616" max="15616" width="16.33203125" style="42" customWidth="1"/>
    <col min="15617" max="15617" width="15.33203125" style="42" customWidth="1"/>
    <col min="15618" max="15618" width="14.44140625" style="42" customWidth="1"/>
    <col min="15619" max="15619" width="14.33203125" style="42" bestFit="1" customWidth="1"/>
    <col min="15620" max="15620" width="12.6640625" style="42" customWidth="1"/>
    <col min="15621" max="15621" width="17.33203125" style="42" customWidth="1"/>
    <col min="15622" max="15622" width="14.33203125" style="42" customWidth="1"/>
    <col min="15623" max="15623" width="11.6640625" style="42" customWidth="1"/>
    <col min="15624" max="15624" width="12.6640625" style="42" customWidth="1"/>
    <col min="15625" max="15625" width="18.44140625" style="42" bestFit="1" customWidth="1"/>
    <col min="15626" max="15626" width="12.5546875" style="42" customWidth="1"/>
    <col min="15627" max="15628" width="17.5546875" style="42" customWidth="1"/>
    <col min="15629" max="15629" width="12" style="42" customWidth="1"/>
    <col min="15630" max="15630" width="8.5546875" style="42"/>
    <col min="15631" max="15631" width="12" style="42" customWidth="1"/>
    <col min="15632" max="15632" width="11.44140625" style="42" customWidth="1"/>
    <col min="15633" max="15634" width="12" style="42" customWidth="1"/>
    <col min="15635" max="15870" width="8.5546875" style="42"/>
    <col min="15871" max="15871" width="13.33203125" style="42" bestFit="1" customWidth="1"/>
    <col min="15872" max="15872" width="16.33203125" style="42" customWidth="1"/>
    <col min="15873" max="15873" width="15.33203125" style="42" customWidth="1"/>
    <col min="15874" max="15874" width="14.44140625" style="42" customWidth="1"/>
    <col min="15875" max="15875" width="14.33203125" style="42" bestFit="1" customWidth="1"/>
    <col min="15876" max="15876" width="12.6640625" style="42" customWidth="1"/>
    <col min="15877" max="15877" width="17.33203125" style="42" customWidth="1"/>
    <col min="15878" max="15878" width="14.33203125" style="42" customWidth="1"/>
    <col min="15879" max="15879" width="11.6640625" style="42" customWidth="1"/>
    <col min="15880" max="15880" width="12.6640625" style="42" customWidth="1"/>
    <col min="15881" max="15881" width="18.44140625" style="42" bestFit="1" customWidth="1"/>
    <col min="15882" max="15882" width="12.5546875" style="42" customWidth="1"/>
    <col min="15883" max="15884" width="17.5546875" style="42" customWidth="1"/>
    <col min="15885" max="15885" width="12" style="42" customWidth="1"/>
    <col min="15886" max="15886" width="8.5546875" style="42"/>
    <col min="15887" max="15887" width="12" style="42" customWidth="1"/>
    <col min="15888" max="15888" width="11.44140625" style="42" customWidth="1"/>
    <col min="15889" max="15890" width="12" style="42" customWidth="1"/>
    <col min="15891" max="16126" width="8.5546875" style="42"/>
    <col min="16127" max="16127" width="13.33203125" style="42" bestFit="1" customWidth="1"/>
    <col min="16128" max="16128" width="16.33203125" style="42" customWidth="1"/>
    <col min="16129" max="16129" width="15.33203125" style="42" customWidth="1"/>
    <col min="16130" max="16130" width="14.44140625" style="42" customWidth="1"/>
    <col min="16131" max="16131" width="14.33203125" style="42" bestFit="1" customWidth="1"/>
    <col min="16132" max="16132" width="12.6640625" style="42" customWidth="1"/>
    <col min="16133" max="16133" width="17.33203125" style="42" customWidth="1"/>
    <col min="16134" max="16134" width="14.33203125" style="42" customWidth="1"/>
    <col min="16135" max="16135" width="11.6640625" style="42" customWidth="1"/>
    <col min="16136" max="16136" width="12.6640625" style="42" customWidth="1"/>
    <col min="16137" max="16137" width="18.44140625" style="42" bestFit="1" customWidth="1"/>
    <col min="16138" max="16138" width="12.5546875" style="42" customWidth="1"/>
    <col min="16139" max="16140" width="17.5546875" style="42" customWidth="1"/>
    <col min="16141" max="16141" width="12" style="42" customWidth="1"/>
    <col min="16142" max="16142" width="8.5546875" style="42"/>
    <col min="16143" max="16143" width="12" style="42" customWidth="1"/>
    <col min="16144" max="16144" width="11.44140625" style="42" customWidth="1"/>
    <col min="16145" max="16146" width="12" style="42" customWidth="1"/>
    <col min="16147" max="16384" width="8.5546875" style="42"/>
  </cols>
  <sheetData>
    <row r="1" spans="1:15" ht="19.2" customHeight="1" x14ac:dyDescent="0.35">
      <c r="A1" s="465" t="s">
        <v>315</v>
      </c>
      <c r="B1" s="466"/>
      <c r="C1" s="466"/>
      <c r="D1" s="467"/>
      <c r="E1" s="84"/>
      <c r="F1" s="468"/>
      <c r="H1" s="478" t="s">
        <v>1</v>
      </c>
      <c r="I1" s="479"/>
      <c r="J1" s="479"/>
      <c r="K1" s="480"/>
      <c r="L1" s="78"/>
    </row>
    <row r="2" spans="1:15" ht="18" customHeight="1" x14ac:dyDescent="0.35">
      <c r="A2" s="502" t="s">
        <v>316</v>
      </c>
      <c r="B2" s="503"/>
      <c r="C2" s="503"/>
      <c r="D2" s="85"/>
      <c r="E2" s="86"/>
      <c r="F2" s="87"/>
      <c r="H2" s="481" t="s">
        <v>298</v>
      </c>
      <c r="I2" s="482"/>
      <c r="J2" s="482"/>
      <c r="K2" s="483"/>
    </row>
    <row r="3" spans="1:15" ht="28.2" customHeight="1" thickBot="1" x14ac:dyDescent="0.4">
      <c r="A3" s="517" t="s">
        <v>317</v>
      </c>
      <c r="B3" s="518"/>
      <c r="C3" s="518"/>
      <c r="D3" s="518"/>
      <c r="E3" s="518"/>
      <c r="F3" s="519"/>
      <c r="H3" s="484"/>
      <c r="I3" s="485"/>
      <c r="J3" s="485"/>
      <c r="K3" s="486"/>
    </row>
    <row r="4" spans="1:15" ht="16.5" customHeight="1" x14ac:dyDescent="0.35">
      <c r="A4" s="54"/>
      <c r="B4" s="54"/>
      <c r="C4" s="54"/>
      <c r="D4" s="54"/>
      <c r="E4" s="54"/>
      <c r="F4" s="54"/>
      <c r="G4" s="54"/>
      <c r="H4" s="56"/>
      <c r="I4" s="56"/>
      <c r="J4" s="56"/>
      <c r="K4" s="56"/>
      <c r="L4" s="56"/>
    </row>
    <row r="5" spans="1:15" ht="39.75" customHeight="1" x14ac:dyDescent="0.35">
      <c r="A5" s="521" t="s">
        <v>85</v>
      </c>
      <c r="B5" s="521"/>
      <c r="C5" s="521"/>
      <c r="D5" s="521"/>
      <c r="E5" s="521"/>
      <c r="F5" s="521"/>
      <c r="G5" s="521"/>
      <c r="H5" s="521"/>
      <c r="I5" s="521"/>
      <c r="J5" s="521"/>
      <c r="K5" s="521"/>
      <c r="L5" s="82"/>
    </row>
    <row r="6" spans="1:15" ht="70.5" customHeight="1" x14ac:dyDescent="0.35">
      <c r="A6" s="487" t="s">
        <v>5</v>
      </c>
      <c r="B6" s="57" t="s">
        <v>6</v>
      </c>
      <c r="C6" s="57" t="s">
        <v>24</v>
      </c>
      <c r="D6" s="57" t="s">
        <v>247</v>
      </c>
      <c r="E6" s="57" t="s">
        <v>199</v>
      </c>
      <c r="F6" s="57"/>
      <c r="G6" s="57" t="s">
        <v>25</v>
      </c>
      <c r="H6" s="57" t="s">
        <v>84</v>
      </c>
      <c r="I6" s="88" t="s">
        <v>26</v>
      </c>
      <c r="J6" s="90" t="s">
        <v>37</v>
      </c>
      <c r="K6" s="90" t="s">
        <v>38</v>
      </c>
    </row>
    <row r="7" spans="1:15" ht="36.75" customHeight="1" x14ac:dyDescent="0.35">
      <c r="A7" s="487"/>
      <c r="B7" s="59" t="s">
        <v>81</v>
      </c>
      <c r="C7" s="60">
        <v>60102.87</v>
      </c>
      <c r="D7" s="376">
        <f>178.02*13</f>
        <v>2314.2600000000002</v>
      </c>
      <c r="E7" s="377">
        <f>46.23*13</f>
        <v>600.99</v>
      </c>
      <c r="F7" s="378"/>
      <c r="G7" s="63">
        <f>+C7+D7+E7</f>
        <v>63018.12</v>
      </c>
      <c r="H7" s="64">
        <f>G7*38.38%</f>
        <v>24186.354456000005</v>
      </c>
      <c r="I7" s="379">
        <f>+ROUND(+G7+H7,2)</f>
        <v>87204.47</v>
      </c>
      <c r="J7" s="249">
        <v>0</v>
      </c>
      <c r="K7" s="105">
        <f>+ROUND(I7*J7,2)</f>
        <v>0</v>
      </c>
    </row>
    <row r="8" spans="1:15" ht="36.75" customHeight="1" x14ac:dyDescent="0.35">
      <c r="A8" s="487"/>
      <c r="B8" s="59" t="s">
        <v>8</v>
      </c>
      <c r="C8" s="60">
        <v>47015.77</v>
      </c>
      <c r="D8" s="376">
        <f>139.22*13</f>
        <v>1809.86</v>
      </c>
      <c r="E8" s="240">
        <f>36.17*13</f>
        <v>470.21000000000004</v>
      </c>
      <c r="F8" s="378"/>
      <c r="G8" s="63">
        <f>+C8+D8+E8</f>
        <v>49295.839999999997</v>
      </c>
      <c r="H8" s="64">
        <f>G8*38.38%</f>
        <v>18919.743392</v>
      </c>
      <c r="I8" s="379">
        <f>+ROUND(+G8+H8,2)</f>
        <v>68215.58</v>
      </c>
      <c r="J8" s="249">
        <v>7</v>
      </c>
      <c r="K8" s="105">
        <f>+ROUND(I8*J8,2)</f>
        <v>477509.06</v>
      </c>
      <c r="M8" s="93"/>
      <c r="O8" s="50"/>
    </row>
    <row r="9" spans="1:15" ht="14.25" customHeight="1" x14ac:dyDescent="0.35">
      <c r="A9" s="69"/>
      <c r="B9" s="70"/>
      <c r="C9" s="106"/>
      <c r="D9" s="106"/>
      <c r="E9" s="106"/>
      <c r="F9" s="106"/>
      <c r="G9" s="106"/>
      <c r="H9" s="106"/>
      <c r="I9" s="106"/>
      <c r="J9" s="107"/>
      <c r="K9" s="106"/>
      <c r="M9" s="93"/>
      <c r="N9" s="50"/>
      <c r="O9" s="50"/>
    </row>
    <row r="10" spans="1:15" ht="121.5" customHeight="1" x14ac:dyDescent="0.35">
      <c r="A10" s="488" t="s">
        <v>9</v>
      </c>
      <c r="B10" s="72"/>
      <c r="C10" s="57" t="s">
        <v>167</v>
      </c>
      <c r="D10" s="57" t="s">
        <v>199</v>
      </c>
      <c r="E10" s="57" t="s">
        <v>27</v>
      </c>
      <c r="F10" s="57" t="s">
        <v>28</v>
      </c>
      <c r="G10" s="57" t="s">
        <v>10</v>
      </c>
      <c r="H10" s="57" t="s">
        <v>29</v>
      </c>
      <c r="I10" s="375" t="s">
        <v>26</v>
      </c>
      <c r="J10" s="90" t="s">
        <v>37</v>
      </c>
      <c r="K10" s="90" t="s">
        <v>38</v>
      </c>
      <c r="O10" s="50"/>
    </row>
    <row r="11" spans="1:15" ht="15.75" customHeight="1" x14ac:dyDescent="0.35">
      <c r="A11" s="489"/>
      <c r="B11" s="240" t="s">
        <v>220</v>
      </c>
      <c r="C11" s="380">
        <f>34634.49/12*13</f>
        <v>37520.697500000002</v>
      </c>
      <c r="D11" s="380">
        <f>28.86*13</f>
        <v>375.18</v>
      </c>
      <c r="E11" s="380"/>
      <c r="F11" s="380"/>
      <c r="G11" s="380">
        <f>+C11+D11+E11+F11</f>
        <v>37895.877500000002</v>
      </c>
      <c r="H11" s="380">
        <f>+(C11+D11+E11)*38.38%+(F11*32.7%)</f>
        <v>14544.437784500002</v>
      </c>
      <c r="I11" s="379" t="str">
        <f>+IF(E11&lt;&gt;0,+ROUND(+G11+H11,2),"0")</f>
        <v>0</v>
      </c>
      <c r="J11" s="89">
        <v>0</v>
      </c>
      <c r="K11" s="105">
        <f>+ROUND(I11*J11,2)</f>
        <v>0</v>
      </c>
    </row>
    <row r="12" spans="1:15" x14ac:dyDescent="0.35">
      <c r="A12" s="489"/>
      <c r="B12" s="70"/>
      <c r="C12" s="71"/>
      <c r="D12" s="71"/>
      <c r="E12" s="71"/>
      <c r="F12" s="71"/>
      <c r="G12" s="71"/>
      <c r="H12" s="71"/>
      <c r="I12" s="106"/>
      <c r="J12" s="107"/>
      <c r="K12" s="106"/>
    </row>
    <row r="13" spans="1:15" ht="126" x14ac:dyDescent="0.35">
      <c r="A13" s="489"/>
      <c r="B13" s="72"/>
      <c r="C13" s="57" t="s">
        <v>200</v>
      </c>
      <c r="D13" s="57" t="s">
        <v>201</v>
      </c>
      <c r="E13" s="57" t="s">
        <v>219</v>
      </c>
      <c r="F13" s="57" t="s">
        <v>203</v>
      </c>
      <c r="G13" s="57" t="s">
        <v>32</v>
      </c>
      <c r="H13" s="57" t="s">
        <v>231</v>
      </c>
      <c r="I13" s="375" t="s">
        <v>26</v>
      </c>
      <c r="J13" s="90" t="s">
        <v>37</v>
      </c>
      <c r="K13" s="90" t="s">
        <v>38</v>
      </c>
    </row>
    <row r="14" spans="1:15" x14ac:dyDescent="0.35">
      <c r="A14" s="489"/>
      <c r="B14" s="240" t="s">
        <v>11</v>
      </c>
      <c r="C14" s="60">
        <f>25363.13</f>
        <v>25363.13</v>
      </c>
      <c r="D14" s="376">
        <f>21.14*12</f>
        <v>253.68</v>
      </c>
      <c r="E14" s="376"/>
      <c r="F14" s="73">
        <f>+ROUND((C14+D14+E14)/12,2)</f>
        <v>2134.73</v>
      </c>
      <c r="G14" s="376">
        <f>+F14+D14+C14+E14</f>
        <v>27751.54</v>
      </c>
      <c r="H14" s="64">
        <f>G14*38.38%</f>
        <v>10651.041052</v>
      </c>
      <c r="I14" s="379">
        <f>+ROUND(+G14+H14,2)</f>
        <v>38402.58</v>
      </c>
      <c r="J14" s="91">
        <v>216</v>
      </c>
      <c r="K14" s="105">
        <f>+ROUND(I14*J14,2)</f>
        <v>8294957.2800000003</v>
      </c>
    </row>
    <row r="15" spans="1:15" ht="12.75" customHeight="1" x14ac:dyDescent="0.35">
      <c r="A15" s="489"/>
      <c r="B15" s="74"/>
      <c r="C15" s="75"/>
      <c r="D15" s="76"/>
      <c r="E15" s="76"/>
      <c r="F15" s="77"/>
      <c r="G15" s="75"/>
      <c r="H15" s="75"/>
      <c r="I15" s="75"/>
      <c r="J15" s="77"/>
      <c r="K15" s="77"/>
    </row>
    <row r="16" spans="1:15" ht="24" customHeight="1" x14ac:dyDescent="0.35">
      <c r="A16" s="489"/>
      <c r="B16" s="240" t="s">
        <v>12</v>
      </c>
      <c r="C16" s="60">
        <f>20884.37</f>
        <v>20884.37</v>
      </c>
      <c r="D16" s="376">
        <f>17.4*12</f>
        <v>208.79999999999998</v>
      </c>
      <c r="E16" s="376"/>
      <c r="F16" s="73">
        <f>+ROUND((C16+D16+E16)/12,2)</f>
        <v>1757.76</v>
      </c>
      <c r="G16" s="376">
        <f>+F16+D16+C16+E16</f>
        <v>22850.93</v>
      </c>
      <c r="H16" s="64">
        <f>G16*38.38%</f>
        <v>8770.1869340000012</v>
      </c>
      <c r="I16" s="379">
        <f>+ROUND(+G16+H16,2)</f>
        <v>31621.119999999999</v>
      </c>
      <c r="J16" s="91">
        <v>537</v>
      </c>
      <c r="K16" s="105">
        <f>+ROUND(I16*J16,2)</f>
        <v>16980541.440000001</v>
      </c>
      <c r="L16" s="50"/>
    </row>
    <row r="17" spans="1:14" ht="15.75" customHeight="1" x14ac:dyDescent="0.35">
      <c r="A17" s="489"/>
      <c r="B17" s="79"/>
      <c r="C17" s="381"/>
      <c r="D17" s="382"/>
      <c r="E17" s="382"/>
      <c r="F17" s="80"/>
      <c r="G17" s="383"/>
      <c r="H17" s="382"/>
      <c r="I17" s="382"/>
      <c r="J17" s="80"/>
      <c r="K17" s="80"/>
    </row>
    <row r="18" spans="1:14" ht="26.25" customHeight="1" x14ac:dyDescent="0.35">
      <c r="A18" s="489"/>
      <c r="B18" s="240" t="s">
        <v>13</v>
      </c>
      <c r="C18" s="60">
        <f>19847.64</f>
        <v>19847.64</v>
      </c>
      <c r="D18" s="376">
        <f>16.54*12</f>
        <v>198.48</v>
      </c>
      <c r="E18" s="376"/>
      <c r="F18" s="73">
        <f>+ROUND((C18+D18+E18)/12,2)</f>
        <v>1670.51</v>
      </c>
      <c r="G18" s="376">
        <f>+F18+D18+C18+E18</f>
        <v>21716.63</v>
      </c>
      <c r="H18" s="64">
        <f>G18*38.38%</f>
        <v>8334.8425940000016</v>
      </c>
      <c r="I18" s="379">
        <f>+ROUND(+G18+H18,2)</f>
        <v>30051.47</v>
      </c>
      <c r="J18" s="91">
        <v>13</v>
      </c>
      <c r="K18" s="105">
        <f>+ROUND(I18*J18,2)</f>
        <v>390669.11</v>
      </c>
    </row>
    <row r="19" spans="1:14" ht="18" customHeight="1" x14ac:dyDescent="0.35">
      <c r="A19" s="490"/>
      <c r="B19" s="74"/>
      <c r="C19" s="109"/>
      <c r="D19" s="76"/>
      <c r="E19" s="110"/>
      <c r="F19" s="109"/>
      <c r="G19" s="109"/>
      <c r="H19" s="111"/>
      <c r="I19" s="111"/>
      <c r="J19" s="111"/>
      <c r="K19" s="111"/>
    </row>
    <row r="20" spans="1:14" ht="18.75" customHeight="1" x14ac:dyDescent="0.35">
      <c r="B20" s="43"/>
      <c r="C20" s="112"/>
      <c r="D20" s="113"/>
      <c r="E20" s="113"/>
      <c r="F20" s="112"/>
      <c r="G20" s="114" t="s">
        <v>15</v>
      </c>
      <c r="H20" s="115" t="s">
        <v>16</v>
      </c>
      <c r="I20" s="116"/>
      <c r="J20" s="117">
        <f>+J7</f>
        <v>0</v>
      </c>
      <c r="K20" s="118">
        <f>+K7</f>
        <v>0</v>
      </c>
    </row>
    <row r="21" spans="1:14" x14ac:dyDescent="0.35">
      <c r="B21" s="98"/>
      <c r="C21" s="98"/>
      <c r="D21" s="43"/>
      <c r="E21" s="43"/>
      <c r="F21" s="98"/>
      <c r="G21" s="114" t="s">
        <v>15</v>
      </c>
      <c r="H21" s="119" t="s">
        <v>17</v>
      </c>
      <c r="I21" s="62"/>
      <c r="J21" s="120">
        <f>+SUM(J8:J19)</f>
        <v>773</v>
      </c>
      <c r="K21" s="105">
        <f>+SUM(K8:K19)</f>
        <v>26143676.890000001</v>
      </c>
    </row>
    <row r="22" spans="1:14" x14ac:dyDescent="0.35">
      <c r="B22" s="98"/>
      <c r="C22" s="98"/>
      <c r="D22" s="98"/>
      <c r="E22" s="98"/>
      <c r="F22" s="98"/>
      <c r="G22" s="98"/>
      <c r="H22" s="30" t="s">
        <v>18</v>
      </c>
      <c r="I22" s="30"/>
      <c r="J22" s="99">
        <f>+SUM(J7:J19)</f>
        <v>773</v>
      </c>
      <c r="K22" s="92">
        <f>+SUM(K7:K19)</f>
        <v>26143676.890000001</v>
      </c>
    </row>
    <row r="23" spans="1:14" x14ac:dyDescent="0.35">
      <c r="B23" s="98"/>
      <c r="C23" s="98"/>
      <c r="D23" s="98"/>
      <c r="E23" s="98"/>
      <c r="F23" s="98"/>
      <c r="G23" s="98"/>
      <c r="H23" s="393"/>
      <c r="I23" s="393"/>
      <c r="J23" s="394"/>
      <c r="K23" s="101"/>
    </row>
    <row r="24" spans="1:14" ht="46.5" customHeight="1" x14ac:dyDescent="0.35">
      <c r="H24" s="520" t="s">
        <v>222</v>
      </c>
      <c r="I24" s="520"/>
      <c r="J24" s="520"/>
      <c r="K24" s="397" t="s">
        <v>228</v>
      </c>
    </row>
    <row r="25" spans="1:14" ht="39" customHeight="1" x14ac:dyDescent="0.35">
      <c r="H25" s="507" t="s">
        <v>223</v>
      </c>
      <c r="I25" s="508"/>
      <c r="J25" s="509"/>
      <c r="K25" s="127">
        <f>+ROUND(K20*75%,2)</f>
        <v>0</v>
      </c>
      <c r="N25" s="398"/>
    </row>
    <row r="26" spans="1:14" ht="40.5" customHeight="1" x14ac:dyDescent="0.35">
      <c r="H26" s="507" t="s">
        <v>224</v>
      </c>
      <c r="I26" s="508"/>
      <c r="J26" s="509"/>
      <c r="K26" s="127">
        <f>+ROUND(K21*75%,2)</f>
        <v>19607757.670000002</v>
      </c>
    </row>
    <row r="27" spans="1:14" ht="27" customHeight="1" x14ac:dyDescent="0.35">
      <c r="M27" s="389"/>
    </row>
    <row r="28" spans="1:14" ht="80.400000000000006" customHeight="1" x14ac:dyDescent="0.35">
      <c r="H28" s="520" t="s">
        <v>221</v>
      </c>
      <c r="I28" s="520"/>
      <c r="J28" s="520"/>
      <c r="K28" s="395" t="s">
        <v>235</v>
      </c>
      <c r="M28" s="389"/>
      <c r="N28" s="398">
        <f>K22-K26</f>
        <v>6535919.2199999988</v>
      </c>
    </row>
    <row r="29" spans="1:14" ht="59.1" customHeight="1" x14ac:dyDescent="0.35">
      <c r="H29" s="513" t="s">
        <v>225</v>
      </c>
      <c r="I29" s="514"/>
      <c r="J29" s="515"/>
      <c r="K29" s="443"/>
      <c r="M29" s="389"/>
    </row>
    <row r="30" spans="1:14" ht="45" customHeight="1" x14ac:dyDescent="0.35">
      <c r="H30" s="512" t="s">
        <v>226</v>
      </c>
      <c r="I30" s="512"/>
      <c r="J30" s="512"/>
      <c r="K30" s="444"/>
      <c r="M30" s="391"/>
    </row>
    <row r="31" spans="1:14" ht="27.75" customHeight="1" x14ac:dyDescent="0.35">
      <c r="I31" s="511"/>
      <c r="J31" s="511"/>
      <c r="M31" s="391"/>
    </row>
    <row r="32" spans="1:14" ht="50.1" customHeight="1" x14ac:dyDescent="0.35">
      <c r="F32" s="392"/>
      <c r="G32" s="392"/>
      <c r="H32" s="516" t="s">
        <v>227</v>
      </c>
      <c r="I32" s="516"/>
      <c r="J32" s="516"/>
      <c r="K32" s="397" t="s">
        <v>228</v>
      </c>
      <c r="M32" s="391"/>
    </row>
    <row r="33" spans="1:13" ht="49.5" customHeight="1" x14ac:dyDescent="0.35">
      <c r="F33" s="392"/>
      <c r="H33" s="510" t="s">
        <v>229</v>
      </c>
      <c r="I33" s="510"/>
      <c r="J33" s="510"/>
      <c r="K33" s="445">
        <f>+K25-K29</f>
        <v>0</v>
      </c>
      <c r="M33" s="391"/>
    </row>
    <row r="34" spans="1:13" ht="55.5" customHeight="1" x14ac:dyDescent="0.35">
      <c r="F34" s="392"/>
      <c r="H34" s="510" t="s">
        <v>230</v>
      </c>
      <c r="I34" s="510"/>
      <c r="J34" s="510"/>
      <c r="K34" s="446">
        <f>+K26-K30</f>
        <v>19607757.670000002</v>
      </c>
      <c r="M34" s="391"/>
    </row>
    <row r="35" spans="1:13" ht="18.600000000000001" thickBot="1" x14ac:dyDescent="0.4"/>
    <row r="36" spans="1:13" x14ac:dyDescent="0.35">
      <c r="A36" s="504" t="s">
        <v>48</v>
      </c>
      <c r="B36" s="505"/>
      <c r="C36" s="505"/>
      <c r="D36" s="505"/>
      <c r="E36" s="505"/>
      <c r="F36" s="505"/>
      <c r="G36" s="505"/>
      <c r="H36" s="505"/>
      <c r="I36" s="505"/>
      <c r="J36" s="505"/>
      <c r="K36" s="506"/>
      <c r="L36" s="82"/>
      <c r="M36" s="82"/>
    </row>
    <row r="37" spans="1:13" ht="81.75" customHeight="1" x14ac:dyDescent="0.35">
      <c r="A37" s="522" t="s">
        <v>82</v>
      </c>
      <c r="B37" s="523"/>
      <c r="C37" s="523"/>
      <c r="D37" s="523"/>
      <c r="E37" s="523"/>
      <c r="F37" s="523"/>
      <c r="G37" s="523"/>
      <c r="H37" s="523"/>
      <c r="I37" s="523"/>
      <c r="J37" s="523"/>
      <c r="K37" s="524"/>
      <c r="L37" s="83"/>
      <c r="M37" s="83"/>
    </row>
    <row r="38" spans="1:13" ht="85.5" customHeight="1" x14ac:dyDescent="0.35">
      <c r="A38" s="498" t="s">
        <v>83</v>
      </c>
      <c r="B38" s="498"/>
      <c r="C38" s="498"/>
      <c r="D38" s="498"/>
      <c r="E38" s="498"/>
      <c r="F38" s="498"/>
      <c r="G38" s="498"/>
      <c r="H38" s="498"/>
      <c r="I38" s="498"/>
      <c r="J38" s="498"/>
      <c r="K38" s="498"/>
      <c r="L38" s="83"/>
      <c r="M38" s="83"/>
    </row>
    <row r="40" spans="1:13" ht="81.599999999999994" customHeight="1" x14ac:dyDescent="0.35"/>
  </sheetData>
  <sheetProtection selectLockedCells="1" selectUnlockedCells="1"/>
  <mergeCells count="20">
    <mergeCell ref="H28:J28"/>
    <mergeCell ref="A38:K38"/>
    <mergeCell ref="A5:K5"/>
    <mergeCell ref="A37:K37"/>
    <mergeCell ref="A2:C2"/>
    <mergeCell ref="H1:K1"/>
    <mergeCell ref="H2:K3"/>
    <mergeCell ref="A6:A8"/>
    <mergeCell ref="A36:K36"/>
    <mergeCell ref="A10:A19"/>
    <mergeCell ref="H25:J25"/>
    <mergeCell ref="H26:J26"/>
    <mergeCell ref="H34:J34"/>
    <mergeCell ref="I31:J31"/>
    <mergeCell ref="H30:J30"/>
    <mergeCell ref="H29:J29"/>
    <mergeCell ref="H32:J32"/>
    <mergeCell ref="H33:J33"/>
    <mergeCell ref="A3:F3"/>
    <mergeCell ref="H24:J24"/>
  </mergeCells>
  <pageMargins left="0.45" right="0.47013888888888888" top="0.62013888888888891" bottom="0.47013888888888888" header="0.51180555555555551" footer="0.51180555555555551"/>
  <pageSetup paperSize="9" scale="41"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N28"/>
  <sheetViews>
    <sheetView showGridLines="0" zoomScale="75" zoomScaleNormal="75" workbookViewId="0">
      <selection activeCell="A4" sqref="A4:F4"/>
    </sheetView>
  </sheetViews>
  <sheetFormatPr defaultColWidth="8.5546875" defaultRowHeight="18" x14ac:dyDescent="0.35"/>
  <cols>
    <col min="1" max="1" width="5.5546875" style="42" customWidth="1"/>
    <col min="2" max="2" width="13.6640625" style="42" customWidth="1"/>
    <col min="3" max="3" width="29" style="42" customWidth="1"/>
    <col min="4" max="4" width="17.5546875" style="42" customWidth="1"/>
    <col min="5" max="5" width="17.5546875" style="43" customWidth="1"/>
    <col min="6" max="6" width="17.6640625" style="43" customWidth="1"/>
    <col min="7" max="7" width="19.5546875" style="42" customWidth="1"/>
    <col min="8" max="11" width="30" style="43" customWidth="1"/>
    <col min="12" max="12" width="8.5546875" style="42"/>
    <col min="13" max="13" width="27" style="42" customWidth="1"/>
    <col min="14" max="14" width="12" style="42" customWidth="1"/>
    <col min="15" max="251" width="8.5546875" style="42"/>
    <col min="252" max="252" width="5.5546875" style="42" customWidth="1"/>
    <col min="253" max="253" width="13.6640625" style="42" customWidth="1"/>
    <col min="254" max="254" width="29" style="42" customWidth="1"/>
    <col min="255" max="255" width="14.44140625" style="42" customWidth="1"/>
    <col min="256" max="256" width="17.5546875" style="42" customWidth="1"/>
    <col min="257" max="257" width="17.6640625" style="42" customWidth="1"/>
    <col min="258" max="258" width="19.5546875" style="42" customWidth="1"/>
    <col min="259" max="259" width="21" style="42" customWidth="1"/>
    <col min="260" max="260" width="18.33203125" style="42" customWidth="1"/>
    <col min="261" max="263" width="16.5546875" style="42" customWidth="1"/>
    <col min="264" max="264" width="15.33203125" style="42" customWidth="1"/>
    <col min="265" max="265" width="25.5546875" style="42" customWidth="1"/>
    <col min="266" max="266" width="8.5546875" style="42"/>
    <col min="267" max="267" width="12" style="42" customWidth="1"/>
    <col min="268" max="268" width="11.44140625" style="42" customWidth="1"/>
    <col min="269" max="270" width="12" style="42" customWidth="1"/>
    <col min="271" max="507" width="8.5546875" style="42"/>
    <col min="508" max="508" width="5.5546875" style="42" customWidth="1"/>
    <col min="509" max="509" width="13.6640625" style="42" customWidth="1"/>
    <col min="510" max="510" width="29" style="42" customWidth="1"/>
    <col min="511" max="511" width="14.44140625" style="42" customWidth="1"/>
    <col min="512" max="512" width="17.5546875" style="42" customWidth="1"/>
    <col min="513" max="513" width="17.6640625" style="42" customWidth="1"/>
    <col min="514" max="514" width="19.5546875" style="42" customWidth="1"/>
    <col min="515" max="515" width="21" style="42" customWidth="1"/>
    <col min="516" max="516" width="18.33203125" style="42" customWidth="1"/>
    <col min="517" max="519" width="16.5546875" style="42" customWidth="1"/>
    <col min="520" max="520" width="15.33203125" style="42" customWidth="1"/>
    <col min="521" max="521" width="25.5546875" style="42" customWidth="1"/>
    <col min="522" max="522" width="8.5546875" style="42"/>
    <col min="523" max="523" width="12" style="42" customWidth="1"/>
    <col min="524" max="524" width="11.44140625" style="42" customWidth="1"/>
    <col min="525" max="526" width="12" style="42" customWidth="1"/>
    <col min="527" max="763" width="8.5546875" style="42"/>
    <col min="764" max="764" width="5.5546875" style="42" customWidth="1"/>
    <col min="765" max="765" width="13.6640625" style="42" customWidth="1"/>
    <col min="766" max="766" width="29" style="42" customWidth="1"/>
    <col min="767" max="767" width="14.44140625" style="42" customWidth="1"/>
    <col min="768" max="768" width="17.5546875" style="42" customWidth="1"/>
    <col min="769" max="769" width="17.6640625" style="42" customWidth="1"/>
    <col min="770" max="770" width="19.5546875" style="42" customWidth="1"/>
    <col min="771" max="771" width="21" style="42" customWidth="1"/>
    <col min="772" max="772" width="18.33203125" style="42" customWidth="1"/>
    <col min="773" max="775" width="16.5546875" style="42" customWidth="1"/>
    <col min="776" max="776" width="15.33203125" style="42" customWidth="1"/>
    <col min="777" max="777" width="25.5546875" style="42" customWidth="1"/>
    <col min="778" max="778" width="8.5546875" style="42"/>
    <col min="779" max="779" width="12" style="42" customWidth="1"/>
    <col min="780" max="780" width="11.44140625" style="42" customWidth="1"/>
    <col min="781" max="782" width="12" style="42" customWidth="1"/>
    <col min="783" max="1019" width="8.5546875" style="42"/>
    <col min="1020" max="1020" width="5.5546875" style="42" customWidth="1"/>
    <col min="1021" max="1021" width="13.6640625" style="42" customWidth="1"/>
    <col min="1022" max="1022" width="29" style="42" customWidth="1"/>
    <col min="1023" max="1023" width="14.44140625" style="42" customWidth="1"/>
    <col min="1024" max="1024" width="17.5546875" style="42" customWidth="1"/>
    <col min="1025" max="1025" width="17.6640625" style="42" customWidth="1"/>
    <col min="1026" max="1026" width="19.5546875" style="42" customWidth="1"/>
    <col min="1027" max="1027" width="21" style="42" customWidth="1"/>
    <col min="1028" max="1028" width="18.33203125" style="42" customWidth="1"/>
    <col min="1029" max="1031" width="16.5546875" style="42" customWidth="1"/>
    <col min="1032" max="1032" width="15.33203125" style="42" customWidth="1"/>
    <col min="1033" max="1033" width="25.5546875" style="42" customWidth="1"/>
    <col min="1034" max="1034" width="8.5546875" style="42"/>
    <col min="1035" max="1035" width="12" style="42" customWidth="1"/>
    <col min="1036" max="1036" width="11.44140625" style="42" customWidth="1"/>
    <col min="1037" max="1038" width="12" style="42" customWidth="1"/>
    <col min="1039" max="1275" width="8.5546875" style="42"/>
    <col min="1276" max="1276" width="5.5546875" style="42" customWidth="1"/>
    <col min="1277" max="1277" width="13.6640625" style="42" customWidth="1"/>
    <col min="1278" max="1278" width="29" style="42" customWidth="1"/>
    <col min="1279" max="1279" width="14.44140625" style="42" customWidth="1"/>
    <col min="1280" max="1280" width="17.5546875" style="42" customWidth="1"/>
    <col min="1281" max="1281" width="17.6640625" style="42" customWidth="1"/>
    <col min="1282" max="1282" width="19.5546875" style="42" customWidth="1"/>
    <col min="1283" max="1283" width="21" style="42" customWidth="1"/>
    <col min="1284" max="1284" width="18.33203125" style="42" customWidth="1"/>
    <col min="1285" max="1287" width="16.5546875" style="42" customWidth="1"/>
    <col min="1288" max="1288" width="15.33203125" style="42" customWidth="1"/>
    <col min="1289" max="1289" width="25.5546875" style="42" customWidth="1"/>
    <col min="1290" max="1290" width="8.5546875" style="42"/>
    <col min="1291" max="1291" width="12" style="42" customWidth="1"/>
    <col min="1292" max="1292" width="11.44140625" style="42" customWidth="1"/>
    <col min="1293" max="1294" width="12" style="42" customWidth="1"/>
    <col min="1295" max="1531" width="8.5546875" style="42"/>
    <col min="1532" max="1532" width="5.5546875" style="42" customWidth="1"/>
    <col min="1533" max="1533" width="13.6640625" style="42" customWidth="1"/>
    <col min="1534" max="1534" width="29" style="42" customWidth="1"/>
    <col min="1535" max="1535" width="14.44140625" style="42" customWidth="1"/>
    <col min="1536" max="1536" width="17.5546875" style="42" customWidth="1"/>
    <col min="1537" max="1537" width="17.6640625" style="42" customWidth="1"/>
    <col min="1538" max="1538" width="19.5546875" style="42" customWidth="1"/>
    <col min="1539" max="1539" width="21" style="42" customWidth="1"/>
    <col min="1540" max="1540" width="18.33203125" style="42" customWidth="1"/>
    <col min="1541" max="1543" width="16.5546875" style="42" customWidth="1"/>
    <col min="1544" max="1544" width="15.33203125" style="42" customWidth="1"/>
    <col min="1545" max="1545" width="25.5546875" style="42" customWidth="1"/>
    <col min="1546" max="1546" width="8.5546875" style="42"/>
    <col min="1547" max="1547" width="12" style="42" customWidth="1"/>
    <col min="1548" max="1548" width="11.44140625" style="42" customWidth="1"/>
    <col min="1549" max="1550" width="12" style="42" customWidth="1"/>
    <col min="1551" max="1787" width="8.5546875" style="42"/>
    <col min="1788" max="1788" width="5.5546875" style="42" customWidth="1"/>
    <col min="1789" max="1789" width="13.6640625" style="42" customWidth="1"/>
    <col min="1790" max="1790" width="29" style="42" customWidth="1"/>
    <col min="1791" max="1791" width="14.44140625" style="42" customWidth="1"/>
    <col min="1792" max="1792" width="17.5546875" style="42" customWidth="1"/>
    <col min="1793" max="1793" width="17.6640625" style="42" customWidth="1"/>
    <col min="1794" max="1794" width="19.5546875" style="42" customWidth="1"/>
    <col min="1795" max="1795" width="21" style="42" customWidth="1"/>
    <col min="1796" max="1796" width="18.33203125" style="42" customWidth="1"/>
    <col min="1797" max="1799" width="16.5546875" style="42" customWidth="1"/>
    <col min="1800" max="1800" width="15.33203125" style="42" customWidth="1"/>
    <col min="1801" max="1801" width="25.5546875" style="42" customWidth="1"/>
    <col min="1802" max="1802" width="8.5546875" style="42"/>
    <col min="1803" max="1803" width="12" style="42" customWidth="1"/>
    <col min="1804" max="1804" width="11.44140625" style="42" customWidth="1"/>
    <col min="1805" max="1806" width="12" style="42" customWidth="1"/>
    <col min="1807" max="2043" width="8.5546875" style="42"/>
    <col min="2044" max="2044" width="5.5546875" style="42" customWidth="1"/>
    <col min="2045" max="2045" width="13.6640625" style="42" customWidth="1"/>
    <col min="2046" max="2046" width="29" style="42" customWidth="1"/>
    <col min="2047" max="2047" width="14.44140625" style="42" customWidth="1"/>
    <col min="2048" max="2048" width="17.5546875" style="42" customWidth="1"/>
    <col min="2049" max="2049" width="17.6640625" style="42" customWidth="1"/>
    <col min="2050" max="2050" width="19.5546875" style="42" customWidth="1"/>
    <col min="2051" max="2051" width="21" style="42" customWidth="1"/>
    <col min="2052" max="2052" width="18.33203125" style="42" customWidth="1"/>
    <col min="2053" max="2055" width="16.5546875" style="42" customWidth="1"/>
    <col min="2056" max="2056" width="15.33203125" style="42" customWidth="1"/>
    <col min="2057" max="2057" width="25.5546875" style="42" customWidth="1"/>
    <col min="2058" max="2058" width="8.5546875" style="42"/>
    <col min="2059" max="2059" width="12" style="42" customWidth="1"/>
    <col min="2060" max="2060" width="11.44140625" style="42" customWidth="1"/>
    <col min="2061" max="2062" width="12" style="42" customWidth="1"/>
    <col min="2063" max="2299" width="8.5546875" style="42"/>
    <col min="2300" max="2300" width="5.5546875" style="42" customWidth="1"/>
    <col min="2301" max="2301" width="13.6640625" style="42" customWidth="1"/>
    <col min="2302" max="2302" width="29" style="42" customWidth="1"/>
    <col min="2303" max="2303" width="14.44140625" style="42" customWidth="1"/>
    <col min="2304" max="2304" width="17.5546875" style="42" customWidth="1"/>
    <col min="2305" max="2305" width="17.6640625" style="42" customWidth="1"/>
    <col min="2306" max="2306" width="19.5546875" style="42" customWidth="1"/>
    <col min="2307" max="2307" width="21" style="42" customWidth="1"/>
    <col min="2308" max="2308" width="18.33203125" style="42" customWidth="1"/>
    <col min="2309" max="2311" width="16.5546875" style="42" customWidth="1"/>
    <col min="2312" max="2312" width="15.33203125" style="42" customWidth="1"/>
    <col min="2313" max="2313" width="25.5546875" style="42" customWidth="1"/>
    <col min="2314" max="2314" width="8.5546875" style="42"/>
    <col min="2315" max="2315" width="12" style="42" customWidth="1"/>
    <col min="2316" max="2316" width="11.44140625" style="42" customWidth="1"/>
    <col min="2317" max="2318" width="12" style="42" customWidth="1"/>
    <col min="2319" max="2555" width="8.5546875" style="42"/>
    <col min="2556" max="2556" width="5.5546875" style="42" customWidth="1"/>
    <col min="2557" max="2557" width="13.6640625" style="42" customWidth="1"/>
    <col min="2558" max="2558" width="29" style="42" customWidth="1"/>
    <col min="2559" max="2559" width="14.44140625" style="42" customWidth="1"/>
    <col min="2560" max="2560" width="17.5546875" style="42" customWidth="1"/>
    <col min="2561" max="2561" width="17.6640625" style="42" customWidth="1"/>
    <col min="2562" max="2562" width="19.5546875" style="42" customWidth="1"/>
    <col min="2563" max="2563" width="21" style="42" customWidth="1"/>
    <col min="2564" max="2564" width="18.33203125" style="42" customWidth="1"/>
    <col min="2565" max="2567" width="16.5546875" style="42" customWidth="1"/>
    <col min="2568" max="2568" width="15.33203125" style="42" customWidth="1"/>
    <col min="2569" max="2569" width="25.5546875" style="42" customWidth="1"/>
    <col min="2570" max="2570" width="8.5546875" style="42"/>
    <col min="2571" max="2571" width="12" style="42" customWidth="1"/>
    <col min="2572" max="2572" width="11.44140625" style="42" customWidth="1"/>
    <col min="2573" max="2574" width="12" style="42" customWidth="1"/>
    <col min="2575" max="2811" width="8.5546875" style="42"/>
    <col min="2812" max="2812" width="5.5546875" style="42" customWidth="1"/>
    <col min="2813" max="2813" width="13.6640625" style="42" customWidth="1"/>
    <col min="2814" max="2814" width="29" style="42" customWidth="1"/>
    <col min="2815" max="2815" width="14.44140625" style="42" customWidth="1"/>
    <col min="2816" max="2816" width="17.5546875" style="42" customWidth="1"/>
    <col min="2817" max="2817" width="17.6640625" style="42" customWidth="1"/>
    <col min="2818" max="2818" width="19.5546875" style="42" customWidth="1"/>
    <col min="2819" max="2819" width="21" style="42" customWidth="1"/>
    <col min="2820" max="2820" width="18.33203125" style="42" customWidth="1"/>
    <col min="2821" max="2823" width="16.5546875" style="42" customWidth="1"/>
    <col min="2824" max="2824" width="15.33203125" style="42" customWidth="1"/>
    <col min="2825" max="2825" width="25.5546875" style="42" customWidth="1"/>
    <col min="2826" max="2826" width="8.5546875" style="42"/>
    <col min="2827" max="2827" width="12" style="42" customWidth="1"/>
    <col min="2828" max="2828" width="11.44140625" style="42" customWidth="1"/>
    <col min="2829" max="2830" width="12" style="42" customWidth="1"/>
    <col min="2831" max="3067" width="8.5546875" style="42"/>
    <col min="3068" max="3068" width="5.5546875" style="42" customWidth="1"/>
    <col min="3069" max="3069" width="13.6640625" style="42" customWidth="1"/>
    <col min="3070" max="3070" width="29" style="42" customWidth="1"/>
    <col min="3071" max="3071" width="14.44140625" style="42" customWidth="1"/>
    <col min="3072" max="3072" width="17.5546875" style="42" customWidth="1"/>
    <col min="3073" max="3073" width="17.6640625" style="42" customWidth="1"/>
    <col min="3074" max="3074" width="19.5546875" style="42" customWidth="1"/>
    <col min="3075" max="3075" width="21" style="42" customWidth="1"/>
    <col min="3076" max="3076" width="18.33203125" style="42" customWidth="1"/>
    <col min="3077" max="3079" width="16.5546875" style="42" customWidth="1"/>
    <col min="3080" max="3080" width="15.33203125" style="42" customWidth="1"/>
    <col min="3081" max="3081" width="25.5546875" style="42" customWidth="1"/>
    <col min="3082" max="3082" width="8.5546875" style="42"/>
    <col min="3083" max="3083" width="12" style="42" customWidth="1"/>
    <col min="3084" max="3084" width="11.44140625" style="42" customWidth="1"/>
    <col min="3085" max="3086" width="12" style="42" customWidth="1"/>
    <col min="3087" max="3323" width="8.5546875" style="42"/>
    <col min="3324" max="3324" width="5.5546875" style="42" customWidth="1"/>
    <col min="3325" max="3325" width="13.6640625" style="42" customWidth="1"/>
    <col min="3326" max="3326" width="29" style="42" customWidth="1"/>
    <col min="3327" max="3327" width="14.44140625" style="42" customWidth="1"/>
    <col min="3328" max="3328" width="17.5546875" style="42" customWidth="1"/>
    <col min="3329" max="3329" width="17.6640625" style="42" customWidth="1"/>
    <col min="3330" max="3330" width="19.5546875" style="42" customWidth="1"/>
    <col min="3331" max="3331" width="21" style="42" customWidth="1"/>
    <col min="3332" max="3332" width="18.33203125" style="42" customWidth="1"/>
    <col min="3333" max="3335" width="16.5546875" style="42" customWidth="1"/>
    <col min="3336" max="3336" width="15.33203125" style="42" customWidth="1"/>
    <col min="3337" max="3337" width="25.5546875" style="42" customWidth="1"/>
    <col min="3338" max="3338" width="8.5546875" style="42"/>
    <col min="3339" max="3339" width="12" style="42" customWidth="1"/>
    <col min="3340" max="3340" width="11.44140625" style="42" customWidth="1"/>
    <col min="3341" max="3342" width="12" style="42" customWidth="1"/>
    <col min="3343" max="3579" width="8.5546875" style="42"/>
    <col min="3580" max="3580" width="5.5546875" style="42" customWidth="1"/>
    <col min="3581" max="3581" width="13.6640625" style="42" customWidth="1"/>
    <col min="3582" max="3582" width="29" style="42" customWidth="1"/>
    <col min="3583" max="3583" width="14.44140625" style="42" customWidth="1"/>
    <col min="3584" max="3584" width="17.5546875" style="42" customWidth="1"/>
    <col min="3585" max="3585" width="17.6640625" style="42" customWidth="1"/>
    <col min="3586" max="3586" width="19.5546875" style="42" customWidth="1"/>
    <col min="3587" max="3587" width="21" style="42" customWidth="1"/>
    <col min="3588" max="3588" width="18.33203125" style="42" customWidth="1"/>
    <col min="3589" max="3591" width="16.5546875" style="42" customWidth="1"/>
    <col min="3592" max="3592" width="15.33203125" style="42" customWidth="1"/>
    <col min="3593" max="3593" width="25.5546875" style="42" customWidth="1"/>
    <col min="3594" max="3594" width="8.5546875" style="42"/>
    <col min="3595" max="3595" width="12" style="42" customWidth="1"/>
    <col min="3596" max="3596" width="11.44140625" style="42" customWidth="1"/>
    <col min="3597" max="3598" width="12" style="42" customWidth="1"/>
    <col min="3599" max="3835" width="8.5546875" style="42"/>
    <col min="3836" max="3836" width="5.5546875" style="42" customWidth="1"/>
    <col min="3837" max="3837" width="13.6640625" style="42" customWidth="1"/>
    <col min="3838" max="3838" width="29" style="42" customWidth="1"/>
    <col min="3839" max="3839" width="14.44140625" style="42" customWidth="1"/>
    <col min="3840" max="3840" width="17.5546875" style="42" customWidth="1"/>
    <col min="3841" max="3841" width="17.6640625" style="42" customWidth="1"/>
    <col min="3842" max="3842" width="19.5546875" style="42" customWidth="1"/>
    <col min="3843" max="3843" width="21" style="42" customWidth="1"/>
    <col min="3844" max="3844" width="18.33203125" style="42" customWidth="1"/>
    <col min="3845" max="3847" width="16.5546875" style="42" customWidth="1"/>
    <col min="3848" max="3848" width="15.33203125" style="42" customWidth="1"/>
    <col min="3849" max="3849" width="25.5546875" style="42" customWidth="1"/>
    <col min="3850" max="3850" width="8.5546875" style="42"/>
    <col min="3851" max="3851" width="12" style="42" customWidth="1"/>
    <col min="3852" max="3852" width="11.44140625" style="42" customWidth="1"/>
    <col min="3853" max="3854" width="12" style="42" customWidth="1"/>
    <col min="3855" max="4091" width="8.5546875" style="42"/>
    <col min="4092" max="4092" width="5.5546875" style="42" customWidth="1"/>
    <col min="4093" max="4093" width="13.6640625" style="42" customWidth="1"/>
    <col min="4094" max="4094" width="29" style="42" customWidth="1"/>
    <col min="4095" max="4095" width="14.44140625" style="42" customWidth="1"/>
    <col min="4096" max="4096" width="17.5546875" style="42" customWidth="1"/>
    <col min="4097" max="4097" width="17.6640625" style="42" customWidth="1"/>
    <col min="4098" max="4098" width="19.5546875" style="42" customWidth="1"/>
    <col min="4099" max="4099" width="21" style="42" customWidth="1"/>
    <col min="4100" max="4100" width="18.33203125" style="42" customWidth="1"/>
    <col min="4101" max="4103" width="16.5546875" style="42" customWidth="1"/>
    <col min="4104" max="4104" width="15.33203125" style="42" customWidth="1"/>
    <col min="4105" max="4105" width="25.5546875" style="42" customWidth="1"/>
    <col min="4106" max="4106" width="8.5546875" style="42"/>
    <col min="4107" max="4107" width="12" style="42" customWidth="1"/>
    <col min="4108" max="4108" width="11.44140625" style="42" customWidth="1"/>
    <col min="4109" max="4110" width="12" style="42" customWidth="1"/>
    <col min="4111" max="4347" width="8.5546875" style="42"/>
    <col min="4348" max="4348" width="5.5546875" style="42" customWidth="1"/>
    <col min="4349" max="4349" width="13.6640625" style="42" customWidth="1"/>
    <col min="4350" max="4350" width="29" style="42" customWidth="1"/>
    <col min="4351" max="4351" width="14.44140625" style="42" customWidth="1"/>
    <col min="4352" max="4352" width="17.5546875" style="42" customWidth="1"/>
    <col min="4353" max="4353" width="17.6640625" style="42" customWidth="1"/>
    <col min="4354" max="4354" width="19.5546875" style="42" customWidth="1"/>
    <col min="4355" max="4355" width="21" style="42" customWidth="1"/>
    <col min="4356" max="4356" width="18.33203125" style="42" customWidth="1"/>
    <col min="4357" max="4359" width="16.5546875" style="42" customWidth="1"/>
    <col min="4360" max="4360" width="15.33203125" style="42" customWidth="1"/>
    <col min="4361" max="4361" width="25.5546875" style="42" customWidth="1"/>
    <col min="4362" max="4362" width="8.5546875" style="42"/>
    <col min="4363" max="4363" width="12" style="42" customWidth="1"/>
    <col min="4364" max="4364" width="11.44140625" style="42" customWidth="1"/>
    <col min="4365" max="4366" width="12" style="42" customWidth="1"/>
    <col min="4367" max="4603" width="8.5546875" style="42"/>
    <col min="4604" max="4604" width="5.5546875" style="42" customWidth="1"/>
    <col min="4605" max="4605" width="13.6640625" style="42" customWidth="1"/>
    <col min="4606" max="4606" width="29" style="42" customWidth="1"/>
    <col min="4607" max="4607" width="14.44140625" style="42" customWidth="1"/>
    <col min="4608" max="4608" width="17.5546875" style="42" customWidth="1"/>
    <col min="4609" max="4609" width="17.6640625" style="42" customWidth="1"/>
    <col min="4610" max="4610" width="19.5546875" style="42" customWidth="1"/>
    <col min="4611" max="4611" width="21" style="42" customWidth="1"/>
    <col min="4612" max="4612" width="18.33203125" style="42" customWidth="1"/>
    <col min="4613" max="4615" width="16.5546875" style="42" customWidth="1"/>
    <col min="4616" max="4616" width="15.33203125" style="42" customWidth="1"/>
    <col min="4617" max="4617" width="25.5546875" style="42" customWidth="1"/>
    <col min="4618" max="4618" width="8.5546875" style="42"/>
    <col min="4619" max="4619" width="12" style="42" customWidth="1"/>
    <col min="4620" max="4620" width="11.44140625" style="42" customWidth="1"/>
    <col min="4621" max="4622" width="12" style="42" customWidth="1"/>
    <col min="4623" max="4859" width="8.5546875" style="42"/>
    <col min="4860" max="4860" width="5.5546875" style="42" customWidth="1"/>
    <col min="4861" max="4861" width="13.6640625" style="42" customWidth="1"/>
    <col min="4862" max="4862" width="29" style="42" customWidth="1"/>
    <col min="4863" max="4863" width="14.44140625" style="42" customWidth="1"/>
    <col min="4864" max="4864" width="17.5546875" style="42" customWidth="1"/>
    <col min="4865" max="4865" width="17.6640625" style="42" customWidth="1"/>
    <col min="4866" max="4866" width="19.5546875" style="42" customWidth="1"/>
    <col min="4867" max="4867" width="21" style="42" customWidth="1"/>
    <col min="4868" max="4868" width="18.33203125" style="42" customWidth="1"/>
    <col min="4869" max="4871" width="16.5546875" style="42" customWidth="1"/>
    <col min="4872" max="4872" width="15.33203125" style="42" customWidth="1"/>
    <col min="4873" max="4873" width="25.5546875" style="42" customWidth="1"/>
    <col min="4874" max="4874" width="8.5546875" style="42"/>
    <col min="4875" max="4875" width="12" style="42" customWidth="1"/>
    <col min="4876" max="4876" width="11.44140625" style="42" customWidth="1"/>
    <col min="4877" max="4878" width="12" style="42" customWidth="1"/>
    <col min="4879" max="5115" width="8.5546875" style="42"/>
    <col min="5116" max="5116" width="5.5546875" style="42" customWidth="1"/>
    <col min="5117" max="5117" width="13.6640625" style="42" customWidth="1"/>
    <col min="5118" max="5118" width="29" style="42" customWidth="1"/>
    <col min="5119" max="5119" width="14.44140625" style="42" customWidth="1"/>
    <col min="5120" max="5120" width="17.5546875" style="42" customWidth="1"/>
    <col min="5121" max="5121" width="17.6640625" style="42" customWidth="1"/>
    <col min="5122" max="5122" width="19.5546875" style="42" customWidth="1"/>
    <col min="5123" max="5123" width="21" style="42" customWidth="1"/>
    <col min="5124" max="5124" width="18.33203125" style="42" customWidth="1"/>
    <col min="5125" max="5127" width="16.5546875" style="42" customWidth="1"/>
    <col min="5128" max="5128" width="15.33203125" style="42" customWidth="1"/>
    <col min="5129" max="5129" width="25.5546875" style="42" customWidth="1"/>
    <col min="5130" max="5130" width="8.5546875" style="42"/>
    <col min="5131" max="5131" width="12" style="42" customWidth="1"/>
    <col min="5132" max="5132" width="11.44140625" style="42" customWidth="1"/>
    <col min="5133" max="5134" width="12" style="42" customWidth="1"/>
    <col min="5135" max="5371" width="8.5546875" style="42"/>
    <col min="5372" max="5372" width="5.5546875" style="42" customWidth="1"/>
    <col min="5373" max="5373" width="13.6640625" style="42" customWidth="1"/>
    <col min="5374" max="5374" width="29" style="42" customWidth="1"/>
    <col min="5375" max="5375" width="14.44140625" style="42" customWidth="1"/>
    <col min="5376" max="5376" width="17.5546875" style="42" customWidth="1"/>
    <col min="5377" max="5377" width="17.6640625" style="42" customWidth="1"/>
    <col min="5378" max="5378" width="19.5546875" style="42" customWidth="1"/>
    <col min="5379" max="5379" width="21" style="42" customWidth="1"/>
    <col min="5380" max="5380" width="18.33203125" style="42" customWidth="1"/>
    <col min="5381" max="5383" width="16.5546875" style="42" customWidth="1"/>
    <col min="5384" max="5384" width="15.33203125" style="42" customWidth="1"/>
    <col min="5385" max="5385" width="25.5546875" style="42" customWidth="1"/>
    <col min="5386" max="5386" width="8.5546875" style="42"/>
    <col min="5387" max="5387" width="12" style="42" customWidth="1"/>
    <col min="5388" max="5388" width="11.44140625" style="42" customWidth="1"/>
    <col min="5389" max="5390" width="12" style="42" customWidth="1"/>
    <col min="5391" max="5627" width="8.5546875" style="42"/>
    <col min="5628" max="5628" width="5.5546875" style="42" customWidth="1"/>
    <col min="5629" max="5629" width="13.6640625" style="42" customWidth="1"/>
    <col min="5630" max="5630" width="29" style="42" customWidth="1"/>
    <col min="5631" max="5631" width="14.44140625" style="42" customWidth="1"/>
    <col min="5632" max="5632" width="17.5546875" style="42" customWidth="1"/>
    <col min="5633" max="5633" width="17.6640625" style="42" customWidth="1"/>
    <col min="5634" max="5634" width="19.5546875" style="42" customWidth="1"/>
    <col min="5635" max="5635" width="21" style="42" customWidth="1"/>
    <col min="5636" max="5636" width="18.33203125" style="42" customWidth="1"/>
    <col min="5637" max="5639" width="16.5546875" style="42" customWidth="1"/>
    <col min="5640" max="5640" width="15.33203125" style="42" customWidth="1"/>
    <col min="5641" max="5641" width="25.5546875" style="42" customWidth="1"/>
    <col min="5642" max="5642" width="8.5546875" style="42"/>
    <col min="5643" max="5643" width="12" style="42" customWidth="1"/>
    <col min="5644" max="5644" width="11.44140625" style="42" customWidth="1"/>
    <col min="5645" max="5646" width="12" style="42" customWidth="1"/>
    <col min="5647" max="5883" width="8.5546875" style="42"/>
    <col min="5884" max="5884" width="5.5546875" style="42" customWidth="1"/>
    <col min="5885" max="5885" width="13.6640625" style="42" customWidth="1"/>
    <col min="5886" max="5886" width="29" style="42" customWidth="1"/>
    <col min="5887" max="5887" width="14.44140625" style="42" customWidth="1"/>
    <col min="5888" max="5888" width="17.5546875" style="42" customWidth="1"/>
    <col min="5889" max="5889" width="17.6640625" style="42" customWidth="1"/>
    <col min="5890" max="5890" width="19.5546875" style="42" customWidth="1"/>
    <col min="5891" max="5891" width="21" style="42" customWidth="1"/>
    <col min="5892" max="5892" width="18.33203125" style="42" customWidth="1"/>
    <col min="5893" max="5895" width="16.5546875" style="42" customWidth="1"/>
    <col min="5896" max="5896" width="15.33203125" style="42" customWidth="1"/>
    <col min="5897" max="5897" width="25.5546875" style="42" customWidth="1"/>
    <col min="5898" max="5898" width="8.5546875" style="42"/>
    <col min="5899" max="5899" width="12" style="42" customWidth="1"/>
    <col min="5900" max="5900" width="11.44140625" style="42" customWidth="1"/>
    <col min="5901" max="5902" width="12" style="42" customWidth="1"/>
    <col min="5903" max="6139" width="8.5546875" style="42"/>
    <col min="6140" max="6140" width="5.5546875" style="42" customWidth="1"/>
    <col min="6141" max="6141" width="13.6640625" style="42" customWidth="1"/>
    <col min="6142" max="6142" width="29" style="42" customWidth="1"/>
    <col min="6143" max="6143" width="14.44140625" style="42" customWidth="1"/>
    <col min="6144" max="6144" width="17.5546875" style="42" customWidth="1"/>
    <col min="6145" max="6145" width="17.6640625" style="42" customWidth="1"/>
    <col min="6146" max="6146" width="19.5546875" style="42" customWidth="1"/>
    <col min="6147" max="6147" width="21" style="42" customWidth="1"/>
    <col min="6148" max="6148" width="18.33203125" style="42" customWidth="1"/>
    <col min="6149" max="6151" width="16.5546875" style="42" customWidth="1"/>
    <col min="6152" max="6152" width="15.33203125" style="42" customWidth="1"/>
    <col min="6153" max="6153" width="25.5546875" style="42" customWidth="1"/>
    <col min="6154" max="6154" width="8.5546875" style="42"/>
    <col min="6155" max="6155" width="12" style="42" customWidth="1"/>
    <col min="6156" max="6156" width="11.44140625" style="42" customWidth="1"/>
    <col min="6157" max="6158" width="12" style="42" customWidth="1"/>
    <col min="6159" max="6395" width="8.5546875" style="42"/>
    <col min="6396" max="6396" width="5.5546875" style="42" customWidth="1"/>
    <col min="6397" max="6397" width="13.6640625" style="42" customWidth="1"/>
    <col min="6398" max="6398" width="29" style="42" customWidth="1"/>
    <col min="6399" max="6399" width="14.44140625" style="42" customWidth="1"/>
    <col min="6400" max="6400" width="17.5546875" style="42" customWidth="1"/>
    <col min="6401" max="6401" width="17.6640625" style="42" customWidth="1"/>
    <col min="6402" max="6402" width="19.5546875" style="42" customWidth="1"/>
    <col min="6403" max="6403" width="21" style="42" customWidth="1"/>
    <col min="6404" max="6404" width="18.33203125" style="42" customWidth="1"/>
    <col min="6405" max="6407" width="16.5546875" style="42" customWidth="1"/>
    <col min="6408" max="6408" width="15.33203125" style="42" customWidth="1"/>
    <col min="6409" max="6409" width="25.5546875" style="42" customWidth="1"/>
    <col min="6410" max="6410" width="8.5546875" style="42"/>
    <col min="6411" max="6411" width="12" style="42" customWidth="1"/>
    <col min="6412" max="6412" width="11.44140625" style="42" customWidth="1"/>
    <col min="6413" max="6414" width="12" style="42" customWidth="1"/>
    <col min="6415" max="6651" width="8.5546875" style="42"/>
    <col min="6652" max="6652" width="5.5546875" style="42" customWidth="1"/>
    <col min="6653" max="6653" width="13.6640625" style="42" customWidth="1"/>
    <col min="6654" max="6654" width="29" style="42" customWidth="1"/>
    <col min="6655" max="6655" width="14.44140625" style="42" customWidth="1"/>
    <col min="6656" max="6656" width="17.5546875" style="42" customWidth="1"/>
    <col min="6657" max="6657" width="17.6640625" style="42" customWidth="1"/>
    <col min="6658" max="6658" width="19.5546875" style="42" customWidth="1"/>
    <col min="6659" max="6659" width="21" style="42" customWidth="1"/>
    <col min="6660" max="6660" width="18.33203125" style="42" customWidth="1"/>
    <col min="6661" max="6663" width="16.5546875" style="42" customWidth="1"/>
    <col min="6664" max="6664" width="15.33203125" style="42" customWidth="1"/>
    <col min="6665" max="6665" width="25.5546875" style="42" customWidth="1"/>
    <col min="6666" max="6666" width="8.5546875" style="42"/>
    <col min="6667" max="6667" width="12" style="42" customWidth="1"/>
    <col min="6668" max="6668" width="11.44140625" style="42" customWidth="1"/>
    <col min="6669" max="6670" width="12" style="42" customWidth="1"/>
    <col min="6671" max="6907" width="8.5546875" style="42"/>
    <col min="6908" max="6908" width="5.5546875" style="42" customWidth="1"/>
    <col min="6909" max="6909" width="13.6640625" style="42" customWidth="1"/>
    <col min="6910" max="6910" width="29" style="42" customWidth="1"/>
    <col min="6911" max="6911" width="14.44140625" style="42" customWidth="1"/>
    <col min="6912" max="6912" width="17.5546875" style="42" customWidth="1"/>
    <col min="6913" max="6913" width="17.6640625" style="42" customWidth="1"/>
    <col min="6914" max="6914" width="19.5546875" style="42" customWidth="1"/>
    <col min="6915" max="6915" width="21" style="42" customWidth="1"/>
    <col min="6916" max="6916" width="18.33203125" style="42" customWidth="1"/>
    <col min="6917" max="6919" width="16.5546875" style="42" customWidth="1"/>
    <col min="6920" max="6920" width="15.33203125" style="42" customWidth="1"/>
    <col min="6921" max="6921" width="25.5546875" style="42" customWidth="1"/>
    <col min="6922" max="6922" width="8.5546875" style="42"/>
    <col min="6923" max="6923" width="12" style="42" customWidth="1"/>
    <col min="6924" max="6924" width="11.44140625" style="42" customWidth="1"/>
    <col min="6925" max="6926" width="12" style="42" customWidth="1"/>
    <col min="6927" max="7163" width="8.5546875" style="42"/>
    <col min="7164" max="7164" width="5.5546875" style="42" customWidth="1"/>
    <col min="7165" max="7165" width="13.6640625" style="42" customWidth="1"/>
    <col min="7166" max="7166" width="29" style="42" customWidth="1"/>
    <col min="7167" max="7167" width="14.44140625" style="42" customWidth="1"/>
    <col min="7168" max="7168" width="17.5546875" style="42" customWidth="1"/>
    <col min="7169" max="7169" width="17.6640625" style="42" customWidth="1"/>
    <col min="7170" max="7170" width="19.5546875" style="42" customWidth="1"/>
    <col min="7171" max="7171" width="21" style="42" customWidth="1"/>
    <col min="7172" max="7172" width="18.33203125" style="42" customWidth="1"/>
    <col min="7173" max="7175" width="16.5546875" style="42" customWidth="1"/>
    <col min="7176" max="7176" width="15.33203125" style="42" customWidth="1"/>
    <col min="7177" max="7177" width="25.5546875" style="42" customWidth="1"/>
    <col min="7178" max="7178" width="8.5546875" style="42"/>
    <col min="7179" max="7179" width="12" style="42" customWidth="1"/>
    <col min="7180" max="7180" width="11.44140625" style="42" customWidth="1"/>
    <col min="7181" max="7182" width="12" style="42" customWidth="1"/>
    <col min="7183" max="7419" width="8.5546875" style="42"/>
    <col min="7420" max="7420" width="5.5546875" style="42" customWidth="1"/>
    <col min="7421" max="7421" width="13.6640625" style="42" customWidth="1"/>
    <col min="7422" max="7422" width="29" style="42" customWidth="1"/>
    <col min="7423" max="7423" width="14.44140625" style="42" customWidth="1"/>
    <col min="7424" max="7424" width="17.5546875" style="42" customWidth="1"/>
    <col min="7425" max="7425" width="17.6640625" style="42" customWidth="1"/>
    <col min="7426" max="7426" width="19.5546875" style="42" customWidth="1"/>
    <col min="7427" max="7427" width="21" style="42" customWidth="1"/>
    <col min="7428" max="7428" width="18.33203125" style="42" customWidth="1"/>
    <col min="7429" max="7431" width="16.5546875" style="42" customWidth="1"/>
    <col min="7432" max="7432" width="15.33203125" style="42" customWidth="1"/>
    <col min="7433" max="7433" width="25.5546875" style="42" customWidth="1"/>
    <col min="7434" max="7434" width="8.5546875" style="42"/>
    <col min="7435" max="7435" width="12" style="42" customWidth="1"/>
    <col min="7436" max="7436" width="11.44140625" style="42" customWidth="1"/>
    <col min="7437" max="7438" width="12" style="42" customWidth="1"/>
    <col min="7439" max="7675" width="8.5546875" style="42"/>
    <col min="7676" max="7676" width="5.5546875" style="42" customWidth="1"/>
    <col min="7677" max="7677" width="13.6640625" style="42" customWidth="1"/>
    <col min="7678" max="7678" width="29" style="42" customWidth="1"/>
    <col min="7679" max="7679" width="14.44140625" style="42" customWidth="1"/>
    <col min="7680" max="7680" width="17.5546875" style="42" customWidth="1"/>
    <col min="7681" max="7681" width="17.6640625" style="42" customWidth="1"/>
    <col min="7682" max="7682" width="19.5546875" style="42" customWidth="1"/>
    <col min="7683" max="7683" width="21" style="42" customWidth="1"/>
    <col min="7684" max="7684" width="18.33203125" style="42" customWidth="1"/>
    <col min="7685" max="7687" width="16.5546875" style="42" customWidth="1"/>
    <col min="7688" max="7688" width="15.33203125" style="42" customWidth="1"/>
    <col min="7689" max="7689" width="25.5546875" style="42" customWidth="1"/>
    <col min="7690" max="7690" width="8.5546875" style="42"/>
    <col min="7691" max="7691" width="12" style="42" customWidth="1"/>
    <col min="7692" max="7692" width="11.44140625" style="42" customWidth="1"/>
    <col min="7693" max="7694" width="12" style="42" customWidth="1"/>
    <col min="7695" max="7931" width="8.5546875" style="42"/>
    <col min="7932" max="7932" width="5.5546875" style="42" customWidth="1"/>
    <col min="7933" max="7933" width="13.6640625" style="42" customWidth="1"/>
    <col min="7934" max="7934" width="29" style="42" customWidth="1"/>
    <col min="7935" max="7935" width="14.44140625" style="42" customWidth="1"/>
    <col min="7936" max="7936" width="17.5546875" style="42" customWidth="1"/>
    <col min="7937" max="7937" width="17.6640625" style="42" customWidth="1"/>
    <col min="7938" max="7938" width="19.5546875" style="42" customWidth="1"/>
    <col min="7939" max="7939" width="21" style="42" customWidth="1"/>
    <col min="7940" max="7940" width="18.33203125" style="42" customWidth="1"/>
    <col min="7941" max="7943" width="16.5546875" style="42" customWidth="1"/>
    <col min="7944" max="7944" width="15.33203125" style="42" customWidth="1"/>
    <col min="7945" max="7945" width="25.5546875" style="42" customWidth="1"/>
    <col min="7946" max="7946" width="8.5546875" style="42"/>
    <col min="7947" max="7947" width="12" style="42" customWidth="1"/>
    <col min="7948" max="7948" width="11.44140625" style="42" customWidth="1"/>
    <col min="7949" max="7950" width="12" style="42" customWidth="1"/>
    <col min="7951" max="8187" width="8.5546875" style="42"/>
    <col min="8188" max="8188" width="5.5546875" style="42" customWidth="1"/>
    <col min="8189" max="8189" width="13.6640625" style="42" customWidth="1"/>
    <col min="8190" max="8190" width="29" style="42" customWidth="1"/>
    <col min="8191" max="8191" width="14.44140625" style="42" customWidth="1"/>
    <col min="8192" max="8192" width="17.5546875" style="42" customWidth="1"/>
    <col min="8193" max="8193" width="17.6640625" style="42" customWidth="1"/>
    <col min="8194" max="8194" width="19.5546875" style="42" customWidth="1"/>
    <col min="8195" max="8195" width="21" style="42" customWidth="1"/>
    <col min="8196" max="8196" width="18.33203125" style="42" customWidth="1"/>
    <col min="8197" max="8199" width="16.5546875" style="42" customWidth="1"/>
    <col min="8200" max="8200" width="15.33203125" style="42" customWidth="1"/>
    <col min="8201" max="8201" width="25.5546875" style="42" customWidth="1"/>
    <col min="8202" max="8202" width="8.5546875" style="42"/>
    <col min="8203" max="8203" width="12" style="42" customWidth="1"/>
    <col min="8204" max="8204" width="11.44140625" style="42" customWidth="1"/>
    <col min="8205" max="8206" width="12" style="42" customWidth="1"/>
    <col min="8207" max="8443" width="8.5546875" style="42"/>
    <col min="8444" max="8444" width="5.5546875" style="42" customWidth="1"/>
    <col min="8445" max="8445" width="13.6640625" style="42" customWidth="1"/>
    <col min="8446" max="8446" width="29" style="42" customWidth="1"/>
    <col min="8447" max="8447" width="14.44140625" style="42" customWidth="1"/>
    <col min="8448" max="8448" width="17.5546875" style="42" customWidth="1"/>
    <col min="8449" max="8449" width="17.6640625" style="42" customWidth="1"/>
    <col min="8450" max="8450" width="19.5546875" style="42" customWidth="1"/>
    <col min="8451" max="8451" width="21" style="42" customWidth="1"/>
    <col min="8452" max="8452" width="18.33203125" style="42" customWidth="1"/>
    <col min="8453" max="8455" width="16.5546875" style="42" customWidth="1"/>
    <col min="8456" max="8456" width="15.33203125" style="42" customWidth="1"/>
    <col min="8457" max="8457" width="25.5546875" style="42" customWidth="1"/>
    <col min="8458" max="8458" width="8.5546875" style="42"/>
    <col min="8459" max="8459" width="12" style="42" customWidth="1"/>
    <col min="8460" max="8460" width="11.44140625" style="42" customWidth="1"/>
    <col min="8461" max="8462" width="12" style="42" customWidth="1"/>
    <col min="8463" max="8699" width="8.5546875" style="42"/>
    <col min="8700" max="8700" width="5.5546875" style="42" customWidth="1"/>
    <col min="8701" max="8701" width="13.6640625" style="42" customWidth="1"/>
    <col min="8702" max="8702" width="29" style="42" customWidth="1"/>
    <col min="8703" max="8703" width="14.44140625" style="42" customWidth="1"/>
    <col min="8704" max="8704" width="17.5546875" style="42" customWidth="1"/>
    <col min="8705" max="8705" width="17.6640625" style="42" customWidth="1"/>
    <col min="8706" max="8706" width="19.5546875" style="42" customWidth="1"/>
    <col min="8707" max="8707" width="21" style="42" customWidth="1"/>
    <col min="8708" max="8708" width="18.33203125" style="42" customWidth="1"/>
    <col min="8709" max="8711" width="16.5546875" style="42" customWidth="1"/>
    <col min="8712" max="8712" width="15.33203125" style="42" customWidth="1"/>
    <col min="8713" max="8713" width="25.5546875" style="42" customWidth="1"/>
    <col min="8714" max="8714" width="8.5546875" style="42"/>
    <col min="8715" max="8715" width="12" style="42" customWidth="1"/>
    <col min="8716" max="8716" width="11.44140625" style="42" customWidth="1"/>
    <col min="8717" max="8718" width="12" style="42" customWidth="1"/>
    <col min="8719" max="8955" width="8.5546875" style="42"/>
    <col min="8956" max="8956" width="5.5546875" style="42" customWidth="1"/>
    <col min="8957" max="8957" width="13.6640625" style="42" customWidth="1"/>
    <col min="8958" max="8958" width="29" style="42" customWidth="1"/>
    <col min="8959" max="8959" width="14.44140625" style="42" customWidth="1"/>
    <col min="8960" max="8960" width="17.5546875" style="42" customWidth="1"/>
    <col min="8961" max="8961" width="17.6640625" style="42" customWidth="1"/>
    <col min="8962" max="8962" width="19.5546875" style="42" customWidth="1"/>
    <col min="8963" max="8963" width="21" style="42" customWidth="1"/>
    <col min="8964" max="8964" width="18.33203125" style="42" customWidth="1"/>
    <col min="8965" max="8967" width="16.5546875" style="42" customWidth="1"/>
    <col min="8968" max="8968" width="15.33203125" style="42" customWidth="1"/>
    <col min="8969" max="8969" width="25.5546875" style="42" customWidth="1"/>
    <col min="8970" max="8970" width="8.5546875" style="42"/>
    <col min="8971" max="8971" width="12" style="42" customWidth="1"/>
    <col min="8972" max="8972" width="11.44140625" style="42" customWidth="1"/>
    <col min="8973" max="8974" width="12" style="42" customWidth="1"/>
    <col min="8975" max="9211" width="8.5546875" style="42"/>
    <col min="9212" max="9212" width="5.5546875" style="42" customWidth="1"/>
    <col min="9213" max="9213" width="13.6640625" style="42" customWidth="1"/>
    <col min="9214" max="9214" width="29" style="42" customWidth="1"/>
    <col min="9215" max="9215" width="14.44140625" style="42" customWidth="1"/>
    <col min="9216" max="9216" width="17.5546875" style="42" customWidth="1"/>
    <col min="9217" max="9217" width="17.6640625" style="42" customWidth="1"/>
    <col min="9218" max="9218" width="19.5546875" style="42" customWidth="1"/>
    <col min="9219" max="9219" width="21" style="42" customWidth="1"/>
    <col min="9220" max="9220" width="18.33203125" style="42" customWidth="1"/>
    <col min="9221" max="9223" width="16.5546875" style="42" customWidth="1"/>
    <col min="9224" max="9224" width="15.33203125" style="42" customWidth="1"/>
    <col min="9225" max="9225" width="25.5546875" style="42" customWidth="1"/>
    <col min="9226" max="9226" width="8.5546875" style="42"/>
    <col min="9227" max="9227" width="12" style="42" customWidth="1"/>
    <col min="9228" max="9228" width="11.44140625" style="42" customWidth="1"/>
    <col min="9229" max="9230" width="12" style="42" customWidth="1"/>
    <col min="9231" max="9467" width="8.5546875" style="42"/>
    <col min="9468" max="9468" width="5.5546875" style="42" customWidth="1"/>
    <col min="9469" max="9469" width="13.6640625" style="42" customWidth="1"/>
    <col min="9470" max="9470" width="29" style="42" customWidth="1"/>
    <col min="9471" max="9471" width="14.44140625" style="42" customWidth="1"/>
    <col min="9472" max="9472" width="17.5546875" style="42" customWidth="1"/>
    <col min="9473" max="9473" width="17.6640625" style="42" customWidth="1"/>
    <col min="9474" max="9474" width="19.5546875" style="42" customWidth="1"/>
    <col min="9475" max="9475" width="21" style="42" customWidth="1"/>
    <col min="9476" max="9476" width="18.33203125" style="42" customWidth="1"/>
    <col min="9477" max="9479" width="16.5546875" style="42" customWidth="1"/>
    <col min="9480" max="9480" width="15.33203125" style="42" customWidth="1"/>
    <col min="9481" max="9481" width="25.5546875" style="42" customWidth="1"/>
    <col min="9482" max="9482" width="8.5546875" style="42"/>
    <col min="9483" max="9483" width="12" style="42" customWidth="1"/>
    <col min="9484" max="9484" width="11.44140625" style="42" customWidth="1"/>
    <col min="9485" max="9486" width="12" style="42" customWidth="1"/>
    <col min="9487" max="9723" width="8.5546875" style="42"/>
    <col min="9724" max="9724" width="5.5546875" style="42" customWidth="1"/>
    <col min="9725" max="9725" width="13.6640625" style="42" customWidth="1"/>
    <col min="9726" max="9726" width="29" style="42" customWidth="1"/>
    <col min="9727" max="9727" width="14.44140625" style="42" customWidth="1"/>
    <col min="9728" max="9728" width="17.5546875" style="42" customWidth="1"/>
    <col min="9729" max="9729" width="17.6640625" style="42" customWidth="1"/>
    <col min="9730" max="9730" width="19.5546875" style="42" customWidth="1"/>
    <col min="9731" max="9731" width="21" style="42" customWidth="1"/>
    <col min="9732" max="9732" width="18.33203125" style="42" customWidth="1"/>
    <col min="9733" max="9735" width="16.5546875" style="42" customWidth="1"/>
    <col min="9736" max="9736" width="15.33203125" style="42" customWidth="1"/>
    <col min="9737" max="9737" width="25.5546875" style="42" customWidth="1"/>
    <col min="9738" max="9738" width="8.5546875" style="42"/>
    <col min="9739" max="9739" width="12" style="42" customWidth="1"/>
    <col min="9740" max="9740" width="11.44140625" style="42" customWidth="1"/>
    <col min="9741" max="9742" width="12" style="42" customWidth="1"/>
    <col min="9743" max="9979" width="8.5546875" style="42"/>
    <col min="9980" max="9980" width="5.5546875" style="42" customWidth="1"/>
    <col min="9981" max="9981" width="13.6640625" style="42" customWidth="1"/>
    <col min="9982" max="9982" width="29" style="42" customWidth="1"/>
    <col min="9983" max="9983" width="14.44140625" style="42" customWidth="1"/>
    <col min="9984" max="9984" width="17.5546875" style="42" customWidth="1"/>
    <col min="9985" max="9985" width="17.6640625" style="42" customWidth="1"/>
    <col min="9986" max="9986" width="19.5546875" style="42" customWidth="1"/>
    <col min="9987" max="9987" width="21" style="42" customWidth="1"/>
    <col min="9988" max="9988" width="18.33203125" style="42" customWidth="1"/>
    <col min="9989" max="9991" width="16.5546875" style="42" customWidth="1"/>
    <col min="9992" max="9992" width="15.33203125" style="42" customWidth="1"/>
    <col min="9993" max="9993" width="25.5546875" style="42" customWidth="1"/>
    <col min="9994" max="9994" width="8.5546875" style="42"/>
    <col min="9995" max="9995" width="12" style="42" customWidth="1"/>
    <col min="9996" max="9996" width="11.44140625" style="42" customWidth="1"/>
    <col min="9997" max="9998" width="12" style="42" customWidth="1"/>
    <col min="9999" max="10235" width="8.5546875" style="42"/>
    <col min="10236" max="10236" width="5.5546875" style="42" customWidth="1"/>
    <col min="10237" max="10237" width="13.6640625" style="42" customWidth="1"/>
    <col min="10238" max="10238" width="29" style="42" customWidth="1"/>
    <col min="10239" max="10239" width="14.44140625" style="42" customWidth="1"/>
    <col min="10240" max="10240" width="17.5546875" style="42" customWidth="1"/>
    <col min="10241" max="10241" width="17.6640625" style="42" customWidth="1"/>
    <col min="10242" max="10242" width="19.5546875" style="42" customWidth="1"/>
    <col min="10243" max="10243" width="21" style="42" customWidth="1"/>
    <col min="10244" max="10244" width="18.33203125" style="42" customWidth="1"/>
    <col min="10245" max="10247" width="16.5546875" style="42" customWidth="1"/>
    <col min="10248" max="10248" width="15.33203125" style="42" customWidth="1"/>
    <col min="10249" max="10249" width="25.5546875" style="42" customWidth="1"/>
    <col min="10250" max="10250" width="8.5546875" style="42"/>
    <col min="10251" max="10251" width="12" style="42" customWidth="1"/>
    <col min="10252" max="10252" width="11.44140625" style="42" customWidth="1"/>
    <col min="10253" max="10254" width="12" style="42" customWidth="1"/>
    <col min="10255" max="10491" width="8.5546875" style="42"/>
    <col min="10492" max="10492" width="5.5546875" style="42" customWidth="1"/>
    <col min="10493" max="10493" width="13.6640625" style="42" customWidth="1"/>
    <col min="10494" max="10494" width="29" style="42" customWidth="1"/>
    <col min="10495" max="10495" width="14.44140625" style="42" customWidth="1"/>
    <col min="10496" max="10496" width="17.5546875" style="42" customWidth="1"/>
    <col min="10497" max="10497" width="17.6640625" style="42" customWidth="1"/>
    <col min="10498" max="10498" width="19.5546875" style="42" customWidth="1"/>
    <col min="10499" max="10499" width="21" style="42" customWidth="1"/>
    <col min="10500" max="10500" width="18.33203125" style="42" customWidth="1"/>
    <col min="10501" max="10503" width="16.5546875" style="42" customWidth="1"/>
    <col min="10504" max="10504" width="15.33203125" style="42" customWidth="1"/>
    <col min="10505" max="10505" width="25.5546875" style="42" customWidth="1"/>
    <col min="10506" max="10506" width="8.5546875" style="42"/>
    <col min="10507" max="10507" width="12" style="42" customWidth="1"/>
    <col min="10508" max="10508" width="11.44140625" style="42" customWidth="1"/>
    <col min="10509" max="10510" width="12" style="42" customWidth="1"/>
    <col min="10511" max="10747" width="8.5546875" style="42"/>
    <col min="10748" max="10748" width="5.5546875" style="42" customWidth="1"/>
    <col min="10749" max="10749" width="13.6640625" style="42" customWidth="1"/>
    <col min="10750" max="10750" width="29" style="42" customWidth="1"/>
    <col min="10751" max="10751" width="14.44140625" style="42" customWidth="1"/>
    <col min="10752" max="10752" width="17.5546875" style="42" customWidth="1"/>
    <col min="10753" max="10753" width="17.6640625" style="42" customWidth="1"/>
    <col min="10754" max="10754" width="19.5546875" style="42" customWidth="1"/>
    <col min="10755" max="10755" width="21" style="42" customWidth="1"/>
    <col min="10756" max="10756" width="18.33203125" style="42" customWidth="1"/>
    <col min="10757" max="10759" width="16.5546875" style="42" customWidth="1"/>
    <col min="10760" max="10760" width="15.33203125" style="42" customWidth="1"/>
    <col min="10761" max="10761" width="25.5546875" style="42" customWidth="1"/>
    <col min="10762" max="10762" width="8.5546875" style="42"/>
    <col min="10763" max="10763" width="12" style="42" customWidth="1"/>
    <col min="10764" max="10764" width="11.44140625" style="42" customWidth="1"/>
    <col min="10765" max="10766" width="12" style="42" customWidth="1"/>
    <col min="10767" max="11003" width="8.5546875" style="42"/>
    <col min="11004" max="11004" width="5.5546875" style="42" customWidth="1"/>
    <col min="11005" max="11005" width="13.6640625" style="42" customWidth="1"/>
    <col min="11006" max="11006" width="29" style="42" customWidth="1"/>
    <col min="11007" max="11007" width="14.44140625" style="42" customWidth="1"/>
    <col min="11008" max="11008" width="17.5546875" style="42" customWidth="1"/>
    <col min="11009" max="11009" width="17.6640625" style="42" customWidth="1"/>
    <col min="11010" max="11010" width="19.5546875" style="42" customWidth="1"/>
    <col min="11011" max="11011" width="21" style="42" customWidth="1"/>
    <col min="11012" max="11012" width="18.33203125" style="42" customWidth="1"/>
    <col min="11013" max="11015" width="16.5546875" style="42" customWidth="1"/>
    <col min="11016" max="11016" width="15.33203125" style="42" customWidth="1"/>
    <col min="11017" max="11017" width="25.5546875" style="42" customWidth="1"/>
    <col min="11018" max="11018" width="8.5546875" style="42"/>
    <col min="11019" max="11019" width="12" style="42" customWidth="1"/>
    <col min="11020" max="11020" width="11.44140625" style="42" customWidth="1"/>
    <col min="11021" max="11022" width="12" style="42" customWidth="1"/>
    <col min="11023" max="11259" width="8.5546875" style="42"/>
    <col min="11260" max="11260" width="5.5546875" style="42" customWidth="1"/>
    <col min="11261" max="11261" width="13.6640625" style="42" customWidth="1"/>
    <col min="11262" max="11262" width="29" style="42" customWidth="1"/>
    <col min="11263" max="11263" width="14.44140625" style="42" customWidth="1"/>
    <col min="11264" max="11264" width="17.5546875" style="42" customWidth="1"/>
    <col min="11265" max="11265" width="17.6640625" style="42" customWidth="1"/>
    <col min="11266" max="11266" width="19.5546875" style="42" customWidth="1"/>
    <col min="11267" max="11267" width="21" style="42" customWidth="1"/>
    <col min="11268" max="11268" width="18.33203125" style="42" customWidth="1"/>
    <col min="11269" max="11271" width="16.5546875" style="42" customWidth="1"/>
    <col min="11272" max="11272" width="15.33203125" style="42" customWidth="1"/>
    <col min="11273" max="11273" width="25.5546875" style="42" customWidth="1"/>
    <col min="11274" max="11274" width="8.5546875" style="42"/>
    <col min="11275" max="11275" width="12" style="42" customWidth="1"/>
    <col min="11276" max="11276" width="11.44140625" style="42" customWidth="1"/>
    <col min="11277" max="11278" width="12" style="42" customWidth="1"/>
    <col min="11279" max="11515" width="8.5546875" style="42"/>
    <col min="11516" max="11516" width="5.5546875" style="42" customWidth="1"/>
    <col min="11517" max="11517" width="13.6640625" style="42" customWidth="1"/>
    <col min="11518" max="11518" width="29" style="42" customWidth="1"/>
    <col min="11519" max="11519" width="14.44140625" style="42" customWidth="1"/>
    <col min="11520" max="11520" width="17.5546875" style="42" customWidth="1"/>
    <col min="11521" max="11521" width="17.6640625" style="42" customWidth="1"/>
    <col min="11522" max="11522" width="19.5546875" style="42" customWidth="1"/>
    <col min="11523" max="11523" width="21" style="42" customWidth="1"/>
    <col min="11524" max="11524" width="18.33203125" style="42" customWidth="1"/>
    <col min="11525" max="11527" width="16.5546875" style="42" customWidth="1"/>
    <col min="11528" max="11528" width="15.33203125" style="42" customWidth="1"/>
    <col min="11529" max="11529" width="25.5546875" style="42" customWidth="1"/>
    <col min="11530" max="11530" width="8.5546875" style="42"/>
    <col min="11531" max="11531" width="12" style="42" customWidth="1"/>
    <col min="11532" max="11532" width="11.44140625" style="42" customWidth="1"/>
    <col min="11533" max="11534" width="12" style="42" customWidth="1"/>
    <col min="11535" max="11771" width="8.5546875" style="42"/>
    <col min="11772" max="11772" width="5.5546875" style="42" customWidth="1"/>
    <col min="11773" max="11773" width="13.6640625" style="42" customWidth="1"/>
    <col min="11774" max="11774" width="29" style="42" customWidth="1"/>
    <col min="11775" max="11775" width="14.44140625" style="42" customWidth="1"/>
    <col min="11776" max="11776" width="17.5546875" style="42" customWidth="1"/>
    <col min="11777" max="11777" width="17.6640625" style="42" customWidth="1"/>
    <col min="11778" max="11778" width="19.5546875" style="42" customWidth="1"/>
    <col min="11779" max="11779" width="21" style="42" customWidth="1"/>
    <col min="11780" max="11780" width="18.33203125" style="42" customWidth="1"/>
    <col min="11781" max="11783" width="16.5546875" style="42" customWidth="1"/>
    <col min="11784" max="11784" width="15.33203125" style="42" customWidth="1"/>
    <col min="11785" max="11785" width="25.5546875" style="42" customWidth="1"/>
    <col min="11786" max="11786" width="8.5546875" style="42"/>
    <col min="11787" max="11787" width="12" style="42" customWidth="1"/>
    <col min="11788" max="11788" width="11.44140625" style="42" customWidth="1"/>
    <col min="11789" max="11790" width="12" style="42" customWidth="1"/>
    <col min="11791" max="12027" width="8.5546875" style="42"/>
    <col min="12028" max="12028" width="5.5546875" style="42" customWidth="1"/>
    <col min="12029" max="12029" width="13.6640625" style="42" customWidth="1"/>
    <col min="12030" max="12030" width="29" style="42" customWidth="1"/>
    <col min="12031" max="12031" width="14.44140625" style="42" customWidth="1"/>
    <col min="12032" max="12032" width="17.5546875" style="42" customWidth="1"/>
    <col min="12033" max="12033" width="17.6640625" style="42" customWidth="1"/>
    <col min="12034" max="12034" width="19.5546875" style="42" customWidth="1"/>
    <col min="12035" max="12035" width="21" style="42" customWidth="1"/>
    <col min="12036" max="12036" width="18.33203125" style="42" customWidth="1"/>
    <col min="12037" max="12039" width="16.5546875" style="42" customWidth="1"/>
    <col min="12040" max="12040" width="15.33203125" style="42" customWidth="1"/>
    <col min="12041" max="12041" width="25.5546875" style="42" customWidth="1"/>
    <col min="12042" max="12042" width="8.5546875" style="42"/>
    <col min="12043" max="12043" width="12" style="42" customWidth="1"/>
    <col min="12044" max="12044" width="11.44140625" style="42" customWidth="1"/>
    <col min="12045" max="12046" width="12" style="42" customWidth="1"/>
    <col min="12047" max="12283" width="8.5546875" style="42"/>
    <col min="12284" max="12284" width="5.5546875" style="42" customWidth="1"/>
    <col min="12285" max="12285" width="13.6640625" style="42" customWidth="1"/>
    <col min="12286" max="12286" width="29" style="42" customWidth="1"/>
    <col min="12287" max="12287" width="14.44140625" style="42" customWidth="1"/>
    <col min="12288" max="12288" width="17.5546875" style="42" customWidth="1"/>
    <col min="12289" max="12289" width="17.6640625" style="42" customWidth="1"/>
    <col min="12290" max="12290" width="19.5546875" style="42" customWidth="1"/>
    <col min="12291" max="12291" width="21" style="42" customWidth="1"/>
    <col min="12292" max="12292" width="18.33203125" style="42" customWidth="1"/>
    <col min="12293" max="12295" width="16.5546875" style="42" customWidth="1"/>
    <col min="12296" max="12296" width="15.33203125" style="42" customWidth="1"/>
    <col min="12297" max="12297" width="25.5546875" style="42" customWidth="1"/>
    <col min="12298" max="12298" width="8.5546875" style="42"/>
    <col min="12299" max="12299" width="12" style="42" customWidth="1"/>
    <col min="12300" max="12300" width="11.44140625" style="42" customWidth="1"/>
    <col min="12301" max="12302" width="12" style="42" customWidth="1"/>
    <col min="12303" max="12539" width="8.5546875" style="42"/>
    <col min="12540" max="12540" width="5.5546875" style="42" customWidth="1"/>
    <col min="12541" max="12541" width="13.6640625" style="42" customWidth="1"/>
    <col min="12542" max="12542" width="29" style="42" customWidth="1"/>
    <col min="12543" max="12543" width="14.44140625" style="42" customWidth="1"/>
    <col min="12544" max="12544" width="17.5546875" style="42" customWidth="1"/>
    <col min="12545" max="12545" width="17.6640625" style="42" customWidth="1"/>
    <col min="12546" max="12546" width="19.5546875" style="42" customWidth="1"/>
    <col min="12547" max="12547" width="21" style="42" customWidth="1"/>
    <col min="12548" max="12548" width="18.33203125" style="42" customWidth="1"/>
    <col min="12549" max="12551" width="16.5546875" style="42" customWidth="1"/>
    <col min="12552" max="12552" width="15.33203125" style="42" customWidth="1"/>
    <col min="12553" max="12553" width="25.5546875" style="42" customWidth="1"/>
    <col min="12554" max="12554" width="8.5546875" style="42"/>
    <col min="12555" max="12555" width="12" style="42" customWidth="1"/>
    <col min="12556" max="12556" width="11.44140625" style="42" customWidth="1"/>
    <col min="12557" max="12558" width="12" style="42" customWidth="1"/>
    <col min="12559" max="12795" width="8.5546875" style="42"/>
    <col min="12796" max="12796" width="5.5546875" style="42" customWidth="1"/>
    <col min="12797" max="12797" width="13.6640625" style="42" customWidth="1"/>
    <col min="12798" max="12798" width="29" style="42" customWidth="1"/>
    <col min="12799" max="12799" width="14.44140625" style="42" customWidth="1"/>
    <col min="12800" max="12800" width="17.5546875" style="42" customWidth="1"/>
    <col min="12801" max="12801" width="17.6640625" style="42" customWidth="1"/>
    <col min="12802" max="12802" width="19.5546875" style="42" customWidth="1"/>
    <col min="12803" max="12803" width="21" style="42" customWidth="1"/>
    <col min="12804" max="12804" width="18.33203125" style="42" customWidth="1"/>
    <col min="12805" max="12807" width="16.5546875" style="42" customWidth="1"/>
    <col min="12808" max="12808" width="15.33203125" style="42" customWidth="1"/>
    <col min="12809" max="12809" width="25.5546875" style="42" customWidth="1"/>
    <col min="12810" max="12810" width="8.5546875" style="42"/>
    <col min="12811" max="12811" width="12" style="42" customWidth="1"/>
    <col min="12812" max="12812" width="11.44140625" style="42" customWidth="1"/>
    <col min="12813" max="12814" width="12" style="42" customWidth="1"/>
    <col min="12815" max="13051" width="8.5546875" style="42"/>
    <col min="13052" max="13052" width="5.5546875" style="42" customWidth="1"/>
    <col min="13053" max="13053" width="13.6640625" style="42" customWidth="1"/>
    <col min="13054" max="13054" width="29" style="42" customWidth="1"/>
    <col min="13055" max="13055" width="14.44140625" style="42" customWidth="1"/>
    <col min="13056" max="13056" width="17.5546875" style="42" customWidth="1"/>
    <col min="13057" max="13057" width="17.6640625" style="42" customWidth="1"/>
    <col min="13058" max="13058" width="19.5546875" style="42" customWidth="1"/>
    <col min="13059" max="13059" width="21" style="42" customWidth="1"/>
    <col min="13060" max="13060" width="18.33203125" style="42" customWidth="1"/>
    <col min="13061" max="13063" width="16.5546875" style="42" customWidth="1"/>
    <col min="13064" max="13064" width="15.33203125" style="42" customWidth="1"/>
    <col min="13065" max="13065" width="25.5546875" style="42" customWidth="1"/>
    <col min="13066" max="13066" width="8.5546875" style="42"/>
    <col min="13067" max="13067" width="12" style="42" customWidth="1"/>
    <col min="13068" max="13068" width="11.44140625" style="42" customWidth="1"/>
    <col min="13069" max="13070" width="12" style="42" customWidth="1"/>
    <col min="13071" max="13307" width="8.5546875" style="42"/>
    <col min="13308" max="13308" width="5.5546875" style="42" customWidth="1"/>
    <col min="13309" max="13309" width="13.6640625" style="42" customWidth="1"/>
    <col min="13310" max="13310" width="29" style="42" customWidth="1"/>
    <col min="13311" max="13311" width="14.44140625" style="42" customWidth="1"/>
    <col min="13312" max="13312" width="17.5546875" style="42" customWidth="1"/>
    <col min="13313" max="13313" width="17.6640625" style="42" customWidth="1"/>
    <col min="13314" max="13314" width="19.5546875" style="42" customWidth="1"/>
    <col min="13315" max="13315" width="21" style="42" customWidth="1"/>
    <col min="13316" max="13316" width="18.33203125" style="42" customWidth="1"/>
    <col min="13317" max="13319" width="16.5546875" style="42" customWidth="1"/>
    <col min="13320" max="13320" width="15.33203125" style="42" customWidth="1"/>
    <col min="13321" max="13321" width="25.5546875" style="42" customWidth="1"/>
    <col min="13322" max="13322" width="8.5546875" style="42"/>
    <col min="13323" max="13323" width="12" style="42" customWidth="1"/>
    <col min="13324" max="13324" width="11.44140625" style="42" customWidth="1"/>
    <col min="13325" max="13326" width="12" style="42" customWidth="1"/>
    <col min="13327" max="13563" width="8.5546875" style="42"/>
    <col min="13564" max="13564" width="5.5546875" style="42" customWidth="1"/>
    <col min="13565" max="13565" width="13.6640625" style="42" customWidth="1"/>
    <col min="13566" max="13566" width="29" style="42" customWidth="1"/>
    <col min="13567" max="13567" width="14.44140625" style="42" customWidth="1"/>
    <col min="13568" max="13568" width="17.5546875" style="42" customWidth="1"/>
    <col min="13569" max="13569" width="17.6640625" style="42" customWidth="1"/>
    <col min="13570" max="13570" width="19.5546875" style="42" customWidth="1"/>
    <col min="13571" max="13571" width="21" style="42" customWidth="1"/>
    <col min="13572" max="13572" width="18.33203125" style="42" customWidth="1"/>
    <col min="13573" max="13575" width="16.5546875" style="42" customWidth="1"/>
    <col min="13576" max="13576" width="15.33203125" style="42" customWidth="1"/>
    <col min="13577" max="13577" width="25.5546875" style="42" customWidth="1"/>
    <col min="13578" max="13578" width="8.5546875" style="42"/>
    <col min="13579" max="13579" width="12" style="42" customWidth="1"/>
    <col min="13580" max="13580" width="11.44140625" style="42" customWidth="1"/>
    <col min="13581" max="13582" width="12" style="42" customWidth="1"/>
    <col min="13583" max="13819" width="8.5546875" style="42"/>
    <col min="13820" max="13820" width="5.5546875" style="42" customWidth="1"/>
    <col min="13821" max="13821" width="13.6640625" style="42" customWidth="1"/>
    <col min="13822" max="13822" width="29" style="42" customWidth="1"/>
    <col min="13823" max="13823" width="14.44140625" style="42" customWidth="1"/>
    <col min="13824" max="13824" width="17.5546875" style="42" customWidth="1"/>
    <col min="13825" max="13825" width="17.6640625" style="42" customWidth="1"/>
    <col min="13826" max="13826" width="19.5546875" style="42" customWidth="1"/>
    <col min="13827" max="13827" width="21" style="42" customWidth="1"/>
    <col min="13828" max="13828" width="18.33203125" style="42" customWidth="1"/>
    <col min="13829" max="13831" width="16.5546875" style="42" customWidth="1"/>
    <col min="13832" max="13832" width="15.33203125" style="42" customWidth="1"/>
    <col min="13833" max="13833" width="25.5546875" style="42" customWidth="1"/>
    <col min="13834" max="13834" width="8.5546875" style="42"/>
    <col min="13835" max="13835" width="12" style="42" customWidth="1"/>
    <col min="13836" max="13836" width="11.44140625" style="42" customWidth="1"/>
    <col min="13837" max="13838" width="12" style="42" customWidth="1"/>
    <col min="13839" max="14075" width="8.5546875" style="42"/>
    <col min="14076" max="14076" width="5.5546875" style="42" customWidth="1"/>
    <col min="14077" max="14077" width="13.6640625" style="42" customWidth="1"/>
    <col min="14078" max="14078" width="29" style="42" customWidth="1"/>
    <col min="14079" max="14079" width="14.44140625" style="42" customWidth="1"/>
    <col min="14080" max="14080" width="17.5546875" style="42" customWidth="1"/>
    <col min="14081" max="14081" width="17.6640625" style="42" customWidth="1"/>
    <col min="14082" max="14082" width="19.5546875" style="42" customWidth="1"/>
    <col min="14083" max="14083" width="21" style="42" customWidth="1"/>
    <col min="14084" max="14084" width="18.33203125" style="42" customWidth="1"/>
    <col min="14085" max="14087" width="16.5546875" style="42" customWidth="1"/>
    <col min="14088" max="14088" width="15.33203125" style="42" customWidth="1"/>
    <col min="14089" max="14089" width="25.5546875" style="42" customWidth="1"/>
    <col min="14090" max="14090" width="8.5546875" style="42"/>
    <col min="14091" max="14091" width="12" style="42" customWidth="1"/>
    <col min="14092" max="14092" width="11.44140625" style="42" customWidth="1"/>
    <col min="14093" max="14094" width="12" style="42" customWidth="1"/>
    <col min="14095" max="14331" width="8.5546875" style="42"/>
    <col min="14332" max="14332" width="5.5546875" style="42" customWidth="1"/>
    <col min="14333" max="14333" width="13.6640625" style="42" customWidth="1"/>
    <col min="14334" max="14334" width="29" style="42" customWidth="1"/>
    <col min="14335" max="14335" width="14.44140625" style="42" customWidth="1"/>
    <col min="14336" max="14336" width="17.5546875" style="42" customWidth="1"/>
    <col min="14337" max="14337" width="17.6640625" style="42" customWidth="1"/>
    <col min="14338" max="14338" width="19.5546875" style="42" customWidth="1"/>
    <col min="14339" max="14339" width="21" style="42" customWidth="1"/>
    <col min="14340" max="14340" width="18.33203125" style="42" customWidth="1"/>
    <col min="14341" max="14343" width="16.5546875" style="42" customWidth="1"/>
    <col min="14344" max="14344" width="15.33203125" style="42" customWidth="1"/>
    <col min="14345" max="14345" width="25.5546875" style="42" customWidth="1"/>
    <col min="14346" max="14346" width="8.5546875" style="42"/>
    <col min="14347" max="14347" width="12" style="42" customWidth="1"/>
    <col min="14348" max="14348" width="11.44140625" style="42" customWidth="1"/>
    <col min="14349" max="14350" width="12" style="42" customWidth="1"/>
    <col min="14351" max="14587" width="8.5546875" style="42"/>
    <col min="14588" max="14588" width="5.5546875" style="42" customWidth="1"/>
    <col min="14589" max="14589" width="13.6640625" style="42" customWidth="1"/>
    <col min="14590" max="14590" width="29" style="42" customWidth="1"/>
    <col min="14591" max="14591" width="14.44140625" style="42" customWidth="1"/>
    <col min="14592" max="14592" width="17.5546875" style="42" customWidth="1"/>
    <col min="14593" max="14593" width="17.6640625" style="42" customWidth="1"/>
    <col min="14594" max="14594" width="19.5546875" style="42" customWidth="1"/>
    <col min="14595" max="14595" width="21" style="42" customWidth="1"/>
    <col min="14596" max="14596" width="18.33203125" style="42" customWidth="1"/>
    <col min="14597" max="14599" width="16.5546875" style="42" customWidth="1"/>
    <col min="14600" max="14600" width="15.33203125" style="42" customWidth="1"/>
    <col min="14601" max="14601" width="25.5546875" style="42" customWidth="1"/>
    <col min="14602" max="14602" width="8.5546875" style="42"/>
    <col min="14603" max="14603" width="12" style="42" customWidth="1"/>
    <col min="14604" max="14604" width="11.44140625" style="42" customWidth="1"/>
    <col min="14605" max="14606" width="12" style="42" customWidth="1"/>
    <col min="14607" max="14843" width="8.5546875" style="42"/>
    <col min="14844" max="14844" width="5.5546875" style="42" customWidth="1"/>
    <col min="14845" max="14845" width="13.6640625" style="42" customWidth="1"/>
    <col min="14846" max="14846" width="29" style="42" customWidth="1"/>
    <col min="14847" max="14847" width="14.44140625" style="42" customWidth="1"/>
    <col min="14848" max="14848" width="17.5546875" style="42" customWidth="1"/>
    <col min="14849" max="14849" width="17.6640625" style="42" customWidth="1"/>
    <col min="14850" max="14850" width="19.5546875" style="42" customWidth="1"/>
    <col min="14851" max="14851" width="21" style="42" customWidth="1"/>
    <col min="14852" max="14852" width="18.33203125" style="42" customWidth="1"/>
    <col min="14853" max="14855" width="16.5546875" style="42" customWidth="1"/>
    <col min="14856" max="14856" width="15.33203125" style="42" customWidth="1"/>
    <col min="14857" max="14857" width="25.5546875" style="42" customWidth="1"/>
    <col min="14858" max="14858" width="8.5546875" style="42"/>
    <col min="14859" max="14859" width="12" style="42" customWidth="1"/>
    <col min="14860" max="14860" width="11.44140625" style="42" customWidth="1"/>
    <col min="14861" max="14862" width="12" style="42" customWidth="1"/>
    <col min="14863" max="15099" width="8.5546875" style="42"/>
    <col min="15100" max="15100" width="5.5546875" style="42" customWidth="1"/>
    <col min="15101" max="15101" width="13.6640625" style="42" customWidth="1"/>
    <col min="15102" max="15102" width="29" style="42" customWidth="1"/>
    <col min="15103" max="15103" width="14.44140625" style="42" customWidth="1"/>
    <col min="15104" max="15104" width="17.5546875" style="42" customWidth="1"/>
    <col min="15105" max="15105" width="17.6640625" style="42" customWidth="1"/>
    <col min="15106" max="15106" width="19.5546875" style="42" customWidth="1"/>
    <col min="15107" max="15107" width="21" style="42" customWidth="1"/>
    <col min="15108" max="15108" width="18.33203125" style="42" customWidth="1"/>
    <col min="15109" max="15111" width="16.5546875" style="42" customWidth="1"/>
    <col min="15112" max="15112" width="15.33203125" style="42" customWidth="1"/>
    <col min="15113" max="15113" width="25.5546875" style="42" customWidth="1"/>
    <col min="15114" max="15114" width="8.5546875" style="42"/>
    <col min="15115" max="15115" width="12" style="42" customWidth="1"/>
    <col min="15116" max="15116" width="11.44140625" style="42" customWidth="1"/>
    <col min="15117" max="15118" width="12" style="42" customWidth="1"/>
    <col min="15119" max="15355" width="8.5546875" style="42"/>
    <col min="15356" max="15356" width="5.5546875" style="42" customWidth="1"/>
    <col min="15357" max="15357" width="13.6640625" style="42" customWidth="1"/>
    <col min="15358" max="15358" width="29" style="42" customWidth="1"/>
    <col min="15359" max="15359" width="14.44140625" style="42" customWidth="1"/>
    <col min="15360" max="15360" width="17.5546875" style="42" customWidth="1"/>
    <col min="15361" max="15361" width="17.6640625" style="42" customWidth="1"/>
    <col min="15362" max="15362" width="19.5546875" style="42" customWidth="1"/>
    <col min="15363" max="15363" width="21" style="42" customWidth="1"/>
    <col min="15364" max="15364" width="18.33203125" style="42" customWidth="1"/>
    <col min="15365" max="15367" width="16.5546875" style="42" customWidth="1"/>
    <col min="15368" max="15368" width="15.33203125" style="42" customWidth="1"/>
    <col min="15369" max="15369" width="25.5546875" style="42" customWidth="1"/>
    <col min="15370" max="15370" width="8.5546875" style="42"/>
    <col min="15371" max="15371" width="12" style="42" customWidth="1"/>
    <col min="15372" max="15372" width="11.44140625" style="42" customWidth="1"/>
    <col min="15373" max="15374" width="12" style="42" customWidth="1"/>
    <col min="15375" max="15611" width="8.5546875" style="42"/>
    <col min="15612" max="15612" width="5.5546875" style="42" customWidth="1"/>
    <col min="15613" max="15613" width="13.6640625" style="42" customWidth="1"/>
    <col min="15614" max="15614" width="29" style="42" customWidth="1"/>
    <col min="15615" max="15615" width="14.44140625" style="42" customWidth="1"/>
    <col min="15616" max="15616" width="17.5546875" style="42" customWidth="1"/>
    <col min="15617" max="15617" width="17.6640625" style="42" customWidth="1"/>
    <col min="15618" max="15618" width="19.5546875" style="42" customWidth="1"/>
    <col min="15619" max="15619" width="21" style="42" customWidth="1"/>
    <col min="15620" max="15620" width="18.33203125" style="42" customWidth="1"/>
    <col min="15621" max="15623" width="16.5546875" style="42" customWidth="1"/>
    <col min="15624" max="15624" width="15.33203125" style="42" customWidth="1"/>
    <col min="15625" max="15625" width="25.5546875" style="42" customWidth="1"/>
    <col min="15626" max="15626" width="8.5546875" style="42"/>
    <col min="15627" max="15627" width="12" style="42" customWidth="1"/>
    <col min="15628" max="15628" width="11.44140625" style="42" customWidth="1"/>
    <col min="15629" max="15630" width="12" style="42" customWidth="1"/>
    <col min="15631" max="15867" width="8.5546875" style="42"/>
    <col min="15868" max="15868" width="5.5546875" style="42" customWidth="1"/>
    <col min="15869" max="15869" width="13.6640625" style="42" customWidth="1"/>
    <col min="15870" max="15870" width="29" style="42" customWidth="1"/>
    <col min="15871" max="15871" width="14.44140625" style="42" customWidth="1"/>
    <col min="15872" max="15872" width="17.5546875" style="42" customWidth="1"/>
    <col min="15873" max="15873" width="17.6640625" style="42" customWidth="1"/>
    <col min="15874" max="15874" width="19.5546875" style="42" customWidth="1"/>
    <col min="15875" max="15875" width="21" style="42" customWidth="1"/>
    <col min="15876" max="15876" width="18.33203125" style="42" customWidth="1"/>
    <col min="15877" max="15879" width="16.5546875" style="42" customWidth="1"/>
    <col min="15880" max="15880" width="15.33203125" style="42" customWidth="1"/>
    <col min="15881" max="15881" width="25.5546875" style="42" customWidth="1"/>
    <col min="15882" max="15882" width="8.5546875" style="42"/>
    <col min="15883" max="15883" width="12" style="42" customWidth="1"/>
    <col min="15884" max="15884" width="11.44140625" style="42" customWidth="1"/>
    <col min="15885" max="15886" width="12" style="42" customWidth="1"/>
    <col min="15887" max="16123" width="8.5546875" style="42"/>
    <col min="16124" max="16124" width="5.5546875" style="42" customWidth="1"/>
    <col min="16125" max="16125" width="13.6640625" style="42" customWidth="1"/>
    <col min="16126" max="16126" width="29" style="42" customWidth="1"/>
    <col min="16127" max="16127" width="14.44140625" style="42" customWidth="1"/>
    <col min="16128" max="16128" width="17.5546875" style="42" customWidth="1"/>
    <col min="16129" max="16129" width="17.6640625" style="42" customWidth="1"/>
    <col min="16130" max="16130" width="19.5546875" style="42" customWidth="1"/>
    <col min="16131" max="16131" width="21" style="42" customWidth="1"/>
    <col min="16132" max="16132" width="18.33203125" style="42" customWidth="1"/>
    <col min="16133" max="16135" width="16.5546875" style="42" customWidth="1"/>
    <col min="16136" max="16136" width="15.33203125" style="42" customWidth="1"/>
    <col min="16137" max="16137" width="25.5546875" style="42" customWidth="1"/>
    <col min="16138" max="16138" width="8.5546875" style="42"/>
    <col min="16139" max="16139" width="12" style="42" customWidth="1"/>
    <col min="16140" max="16140" width="11.44140625" style="42" customWidth="1"/>
    <col min="16141" max="16142" width="12" style="42" customWidth="1"/>
    <col min="16143" max="16384" width="8.5546875" style="42"/>
  </cols>
  <sheetData>
    <row r="1" spans="1:14" ht="18.600000000000001" thickBot="1" x14ac:dyDescent="0.4"/>
    <row r="2" spans="1:14" ht="26.4" customHeight="1" x14ac:dyDescent="0.35">
      <c r="A2" s="465" t="s">
        <v>315</v>
      </c>
      <c r="B2" s="466"/>
      <c r="C2" s="466"/>
      <c r="D2" s="467"/>
      <c r="E2" s="84"/>
      <c r="F2" s="468"/>
      <c r="H2" s="525" t="s">
        <v>116</v>
      </c>
      <c r="I2" s="526"/>
      <c r="J2" s="526"/>
      <c r="K2" s="527"/>
      <c r="L2" s="78"/>
    </row>
    <row r="3" spans="1:14" ht="21.6" customHeight="1" x14ac:dyDescent="0.35">
      <c r="A3" s="502" t="s">
        <v>316</v>
      </c>
      <c r="B3" s="503"/>
      <c r="C3" s="503"/>
      <c r="D3" s="85"/>
      <c r="E3" s="86"/>
      <c r="F3" s="87"/>
      <c r="H3" s="321" t="s">
        <v>152</v>
      </c>
      <c r="I3" s="322" t="s">
        <v>153</v>
      </c>
      <c r="J3" s="322"/>
      <c r="K3" s="323" t="s">
        <v>151</v>
      </c>
    </row>
    <row r="4" spans="1:14" ht="28.2" customHeight="1" thickBot="1" x14ac:dyDescent="0.4">
      <c r="A4" s="517" t="s">
        <v>317</v>
      </c>
      <c r="B4" s="518"/>
      <c r="C4" s="518"/>
      <c r="D4" s="518"/>
      <c r="E4" s="518"/>
      <c r="F4" s="518"/>
      <c r="G4" s="469"/>
      <c r="H4" s="317">
        <f>'Tab.1 valore finanziario D.O.'!K21</f>
        <v>659916096.42999995</v>
      </c>
      <c r="I4" s="318">
        <f>+'Tab. 3.1  Cessati anno 2024'!K22-'Tab. 3.1  Cessati anno 2024'!K25-'Tab. 3.1  Cessati anno 2024'!K26</f>
        <v>6535919.2199999988</v>
      </c>
      <c r="J4" s="319" t="s">
        <v>150</v>
      </c>
      <c r="K4" s="320">
        <f>H4-I4</f>
        <v>653380177.20999992</v>
      </c>
    </row>
    <row r="5" spans="1:14" ht="14.25" customHeight="1" x14ac:dyDescent="0.35">
      <c r="A5" s="54"/>
      <c r="B5" s="54"/>
      <c r="C5" s="54"/>
      <c r="D5" s="54"/>
      <c r="E5" s="55"/>
      <c r="F5" s="55"/>
      <c r="G5" s="54"/>
      <c r="H5" s="55"/>
      <c r="I5" s="55"/>
      <c r="J5" s="55"/>
      <c r="K5" s="55"/>
    </row>
    <row r="6" spans="1:14" ht="52.5" customHeight="1" x14ac:dyDescent="0.35">
      <c r="A6" s="528" t="s">
        <v>280</v>
      </c>
      <c r="B6" s="528"/>
      <c r="C6" s="528"/>
      <c r="D6" s="528"/>
      <c r="E6" s="528"/>
      <c r="F6" s="528"/>
      <c r="G6" s="528"/>
      <c r="H6" s="528"/>
      <c r="I6" s="528"/>
      <c r="J6" s="528"/>
      <c r="K6" s="528"/>
    </row>
    <row r="7" spans="1:14" ht="90.6" customHeight="1" x14ac:dyDescent="0.35">
      <c r="A7" s="487" t="s">
        <v>5</v>
      </c>
      <c r="B7" s="57" t="s">
        <v>6</v>
      </c>
      <c r="C7" s="57" t="s">
        <v>24</v>
      </c>
      <c r="D7" s="57" t="s">
        <v>247</v>
      </c>
      <c r="E7" s="57" t="s">
        <v>199</v>
      </c>
      <c r="F7" s="57"/>
      <c r="G7" s="57" t="s">
        <v>25</v>
      </c>
      <c r="H7" s="57" t="s">
        <v>79</v>
      </c>
      <c r="I7" s="375" t="s">
        <v>26</v>
      </c>
      <c r="J7" s="57" t="s">
        <v>35</v>
      </c>
      <c r="K7" s="58" t="s">
        <v>34</v>
      </c>
    </row>
    <row r="8" spans="1:14" ht="18" customHeight="1" x14ac:dyDescent="0.35">
      <c r="A8" s="487"/>
      <c r="B8" s="59" t="s">
        <v>7</v>
      </c>
      <c r="C8" s="60">
        <v>60102.87</v>
      </c>
      <c r="D8" s="376">
        <f>178.02*13</f>
        <v>2314.2600000000002</v>
      </c>
      <c r="E8" s="377">
        <f>46.23*13</f>
        <v>600.99</v>
      </c>
      <c r="F8" s="378"/>
      <c r="G8" s="63">
        <f>+C8+D8+E8</f>
        <v>63018.12</v>
      </c>
      <c r="H8" s="64">
        <f>G8*38.38%</f>
        <v>24186.354456000005</v>
      </c>
      <c r="I8" s="379">
        <f>+ROUND(+G8+H8,2)</f>
        <v>87204.47</v>
      </c>
      <c r="J8" s="449">
        <v>32</v>
      </c>
      <c r="K8" s="310">
        <f>+ROUND(J8*I8,2)</f>
        <v>2790543.04</v>
      </c>
      <c r="L8" s="67"/>
    </row>
    <row r="9" spans="1:14" ht="18" customHeight="1" x14ac:dyDescent="0.35">
      <c r="A9" s="487"/>
      <c r="B9" s="59" t="s">
        <v>8</v>
      </c>
      <c r="C9" s="60">
        <v>47015.77</v>
      </c>
      <c r="D9" s="376">
        <f>139.22*13</f>
        <v>1809.86</v>
      </c>
      <c r="E9" s="240">
        <f>36.17*13</f>
        <v>470.21000000000004</v>
      </c>
      <c r="F9" s="378"/>
      <c r="G9" s="63">
        <f>+C9+D9+E9</f>
        <v>49295.839999999997</v>
      </c>
      <c r="H9" s="64">
        <f>G9*38.38%</f>
        <v>18919.743392</v>
      </c>
      <c r="I9" s="379">
        <f>+ROUND(+G9+H9,2)</f>
        <v>68215.58</v>
      </c>
      <c r="J9" s="449">
        <v>198</v>
      </c>
      <c r="K9" s="310">
        <f>+ROUND(J9*I9,2)</f>
        <v>13506684.84</v>
      </c>
      <c r="L9" s="67"/>
      <c r="N9" s="50"/>
    </row>
    <row r="10" spans="1:14" ht="14.25" customHeight="1" x14ac:dyDescent="0.35">
      <c r="A10" s="69"/>
      <c r="B10" s="70"/>
      <c r="C10" s="71"/>
      <c r="D10" s="71"/>
      <c r="E10" s="71"/>
      <c r="F10" s="71"/>
      <c r="G10" s="71"/>
      <c r="H10" s="71"/>
      <c r="I10" s="71"/>
      <c r="J10" s="450"/>
      <c r="K10" s="106"/>
      <c r="L10" s="67"/>
      <c r="N10" s="50"/>
    </row>
    <row r="11" spans="1:14" ht="132" customHeight="1" x14ac:dyDescent="0.35">
      <c r="A11" s="488" t="s">
        <v>9</v>
      </c>
      <c r="B11" s="72"/>
      <c r="C11" s="57" t="s">
        <v>167</v>
      </c>
      <c r="D11" s="57" t="s">
        <v>199</v>
      </c>
      <c r="E11" s="57" t="s">
        <v>27</v>
      </c>
      <c r="F11" s="57" t="s">
        <v>28</v>
      </c>
      <c r="G11" s="57" t="s">
        <v>10</v>
      </c>
      <c r="H11" s="57" t="s">
        <v>29</v>
      </c>
      <c r="I11" s="375" t="s">
        <v>26</v>
      </c>
      <c r="J11" s="451" t="s">
        <v>35</v>
      </c>
      <c r="K11" s="58" t="s">
        <v>34</v>
      </c>
      <c r="L11" s="67"/>
      <c r="N11" s="50"/>
    </row>
    <row r="12" spans="1:14" ht="25.5" customHeight="1" x14ac:dyDescent="0.35">
      <c r="A12" s="489"/>
      <c r="B12" s="68" t="s">
        <v>66</v>
      </c>
      <c r="C12" s="380">
        <f>34634.49/12*13</f>
        <v>37520.697500000002</v>
      </c>
      <c r="D12" s="380">
        <f>28.86*13</f>
        <v>375.18</v>
      </c>
      <c r="E12" s="380">
        <v>29000</v>
      </c>
      <c r="F12" s="380">
        <v>6000</v>
      </c>
      <c r="G12" s="380">
        <f>+C12+D12+E12+F12</f>
        <v>72895.877500000002</v>
      </c>
      <c r="H12" s="380">
        <f>+(C12+D12+E12)*38.38%+(F12*32.7%)</f>
        <v>27636.637784500002</v>
      </c>
      <c r="I12" s="379">
        <f>+IF(E12&lt;&gt;0,+ROUND(+G12+H12,2),"0")</f>
        <v>100532.52</v>
      </c>
      <c r="J12" s="452">
        <v>100</v>
      </c>
      <c r="K12" s="310">
        <f>+ROUND(J12*I12,2)</f>
        <v>10053252</v>
      </c>
      <c r="L12" s="67"/>
      <c r="N12" s="50"/>
    </row>
    <row r="13" spans="1:14" ht="14.25" customHeight="1" x14ac:dyDescent="0.35">
      <c r="A13" s="489"/>
      <c r="B13" s="70"/>
      <c r="C13" s="71"/>
      <c r="D13" s="71"/>
      <c r="E13" s="71"/>
      <c r="F13" s="71"/>
      <c r="G13" s="71"/>
      <c r="H13" s="71"/>
      <c r="I13" s="71"/>
      <c r="J13" s="450"/>
      <c r="K13" s="106"/>
      <c r="L13" s="67"/>
      <c r="N13" s="50"/>
    </row>
    <row r="14" spans="1:14" ht="105.75" customHeight="1" x14ac:dyDescent="0.35">
      <c r="A14" s="489"/>
      <c r="B14" s="72"/>
      <c r="C14" s="57" t="s">
        <v>200</v>
      </c>
      <c r="D14" s="57" t="s">
        <v>201</v>
      </c>
      <c r="E14" s="57" t="s">
        <v>67</v>
      </c>
      <c r="F14" s="57" t="s">
        <v>203</v>
      </c>
      <c r="G14" s="57" t="s">
        <v>32</v>
      </c>
      <c r="H14" s="57" t="s">
        <v>79</v>
      </c>
      <c r="I14" s="375" t="s">
        <v>26</v>
      </c>
      <c r="J14" s="451" t="s">
        <v>35</v>
      </c>
      <c r="K14" s="58" t="s">
        <v>34</v>
      </c>
      <c r="L14" s="67"/>
      <c r="N14" s="50"/>
    </row>
    <row r="15" spans="1:14" ht="25.5" customHeight="1" x14ac:dyDescent="0.35">
      <c r="A15" s="489"/>
      <c r="B15" s="68" t="s">
        <v>11</v>
      </c>
      <c r="C15" s="60">
        <f>25363.13</f>
        <v>25363.13</v>
      </c>
      <c r="D15" s="376">
        <f>21.14*12</f>
        <v>253.68</v>
      </c>
      <c r="E15" s="376"/>
      <c r="F15" s="73">
        <f>+ROUND((C15+D15+E15)/12,2)</f>
        <v>2134.73</v>
      </c>
      <c r="G15" s="376">
        <f>+F15+D15+C15+E15</f>
        <v>27751.54</v>
      </c>
      <c r="H15" s="64">
        <f>G15*38.38%</f>
        <v>10651.041052</v>
      </c>
      <c r="I15" s="379">
        <f>+ROUND(+G15+H15,2)</f>
        <v>38402.58</v>
      </c>
      <c r="J15" s="454">
        <v>5591</v>
      </c>
      <c r="K15" s="310">
        <f>+ROUND(J15*I15,2)</f>
        <v>214708824.78</v>
      </c>
      <c r="L15" s="67"/>
    </row>
    <row r="16" spans="1:14" ht="22.5" customHeight="1" x14ac:dyDescent="0.35">
      <c r="A16" s="489"/>
      <c r="B16" s="74"/>
      <c r="C16" s="75"/>
      <c r="D16" s="76"/>
      <c r="E16" s="76"/>
      <c r="F16" s="77"/>
      <c r="G16" s="75"/>
      <c r="H16" s="75"/>
      <c r="I16" s="75"/>
      <c r="J16" s="455"/>
      <c r="K16" s="313"/>
      <c r="L16" s="67"/>
      <c r="M16" s="50"/>
    </row>
    <row r="17" spans="1:14" ht="23.25" customHeight="1" x14ac:dyDescent="0.35">
      <c r="A17" s="489"/>
      <c r="B17" s="68" t="s">
        <v>12</v>
      </c>
      <c r="C17" s="60">
        <f>20884.37</f>
        <v>20884.37</v>
      </c>
      <c r="D17" s="376">
        <f>17.4*12</f>
        <v>208.79999999999998</v>
      </c>
      <c r="E17" s="376"/>
      <c r="F17" s="73">
        <f>+ROUND((C17+D17+E17)/12,2)</f>
        <v>1757.76</v>
      </c>
      <c r="G17" s="376">
        <f>+F17+D17+C17+E17</f>
        <v>22850.93</v>
      </c>
      <c r="H17" s="64">
        <f>G17*38.38%</f>
        <v>8770.1869340000012</v>
      </c>
      <c r="I17" s="379">
        <f>+ROUND(+G17+H17,2)</f>
        <v>31621.119999999999</v>
      </c>
      <c r="J17" s="454">
        <v>12740</v>
      </c>
      <c r="K17" s="310">
        <f>+ROUND(J17*I17,2)</f>
        <v>402853068.80000001</v>
      </c>
      <c r="L17" s="67"/>
      <c r="N17" s="78"/>
    </row>
    <row r="18" spans="1:14" ht="15" customHeight="1" x14ac:dyDescent="0.35">
      <c r="A18" s="489"/>
      <c r="B18" s="79"/>
      <c r="C18" s="381"/>
      <c r="D18" s="382"/>
      <c r="E18" s="382"/>
      <c r="F18" s="80"/>
      <c r="G18" s="383"/>
      <c r="H18" s="382"/>
      <c r="I18" s="382"/>
      <c r="J18" s="453"/>
      <c r="K18" s="315"/>
      <c r="L18" s="67"/>
      <c r="M18" s="389"/>
      <c r="N18" s="78"/>
    </row>
    <row r="19" spans="1:14" ht="25.5" customHeight="1" x14ac:dyDescent="0.35">
      <c r="A19" s="489"/>
      <c r="B19" s="68" t="s">
        <v>13</v>
      </c>
      <c r="C19" s="60">
        <f>19847.64</f>
        <v>19847.64</v>
      </c>
      <c r="D19" s="376">
        <f>16.54*12</f>
        <v>198.48</v>
      </c>
      <c r="E19" s="376"/>
      <c r="F19" s="73">
        <f>+ROUND((C19+D19+E19)/12,2)</f>
        <v>1670.51</v>
      </c>
      <c r="G19" s="376">
        <f>+F19+D19+C19+E19</f>
        <v>21716.63</v>
      </c>
      <c r="H19" s="64">
        <f>G19*38.38%</f>
        <v>8334.8425940000016</v>
      </c>
      <c r="I19" s="379">
        <f>+ROUND(+G19+H19,2)</f>
        <v>30051.47</v>
      </c>
      <c r="J19" s="452">
        <v>315</v>
      </c>
      <c r="K19" s="310">
        <f>+ROUND(J19*I19,2)</f>
        <v>9466213.0500000007</v>
      </c>
      <c r="L19" s="67"/>
    </row>
    <row r="20" spans="1:14" x14ac:dyDescent="0.35">
      <c r="A20" s="490"/>
      <c r="B20" s="74"/>
      <c r="C20" s="75"/>
      <c r="D20" s="76"/>
      <c r="E20" s="76"/>
      <c r="F20" s="75"/>
      <c r="G20" s="75"/>
      <c r="H20" s="110"/>
      <c r="I20" s="110"/>
      <c r="J20" s="453"/>
      <c r="K20" s="315"/>
      <c r="L20" s="67"/>
    </row>
    <row r="21" spans="1:14" ht="35.25" customHeight="1" x14ac:dyDescent="0.35">
      <c r="C21" s="67"/>
      <c r="D21" s="67"/>
      <c r="E21" s="67"/>
      <c r="F21" s="67"/>
      <c r="G21" s="67"/>
      <c r="I21" s="31" t="s">
        <v>14</v>
      </c>
      <c r="J21" s="456">
        <f>+SUM(J8:J19)</f>
        <v>18976</v>
      </c>
      <c r="K21" s="316">
        <f>+SUM(K8:K19)</f>
        <v>653378586.50999999</v>
      </c>
      <c r="L21" s="67"/>
    </row>
    <row r="22" spans="1:14" ht="18" customHeight="1" x14ac:dyDescent="0.35">
      <c r="C22" s="67"/>
      <c r="D22" s="67"/>
      <c r="E22" s="67"/>
      <c r="F22" s="67"/>
      <c r="G22" s="67"/>
      <c r="L22" s="67"/>
    </row>
    <row r="23" spans="1:14" ht="18" customHeight="1" thickBot="1" x14ac:dyDescent="0.4"/>
    <row r="24" spans="1:14" ht="18" customHeight="1" x14ac:dyDescent="0.35">
      <c r="B24" s="529" t="s">
        <v>48</v>
      </c>
      <c r="C24" s="530"/>
      <c r="D24" s="530"/>
      <c r="E24" s="530"/>
      <c r="F24" s="530"/>
      <c r="G24" s="530"/>
      <c r="H24" s="530"/>
      <c r="I24" s="530"/>
      <c r="J24" s="530"/>
      <c r="K24" s="531"/>
      <c r="L24" s="82"/>
      <c r="M24" s="82"/>
    </row>
    <row r="25" spans="1:14" ht="20.25" customHeight="1" x14ac:dyDescent="0.35">
      <c r="B25" s="498" t="s">
        <v>68</v>
      </c>
      <c r="C25" s="498"/>
      <c r="D25" s="498"/>
      <c r="E25" s="498"/>
      <c r="F25" s="498"/>
      <c r="G25" s="498"/>
      <c r="H25" s="498"/>
      <c r="I25" s="498"/>
      <c r="J25" s="498"/>
      <c r="K25" s="498"/>
      <c r="L25" s="83"/>
      <c r="M25" s="83"/>
    </row>
    <row r="26" spans="1:14" ht="46.5" customHeight="1" x14ac:dyDescent="0.35">
      <c r="B26" s="498" t="s">
        <v>78</v>
      </c>
      <c r="C26" s="498"/>
      <c r="D26" s="498"/>
      <c r="E26" s="498"/>
      <c r="F26" s="498"/>
      <c r="G26" s="498"/>
      <c r="H26" s="498"/>
      <c r="I26" s="498"/>
      <c r="J26" s="498"/>
      <c r="K26" s="498"/>
      <c r="L26" s="83"/>
      <c r="M26" s="83"/>
    </row>
    <row r="27" spans="1:14" ht="53.25" customHeight="1" x14ac:dyDescent="0.35">
      <c r="B27" s="498" t="s">
        <v>69</v>
      </c>
      <c r="C27" s="498"/>
      <c r="D27" s="498"/>
      <c r="E27" s="498"/>
      <c r="F27" s="498"/>
      <c r="G27" s="498"/>
      <c r="H27" s="498"/>
      <c r="I27" s="498"/>
      <c r="J27" s="498"/>
      <c r="K27" s="498"/>
      <c r="L27" s="83"/>
      <c r="M27" s="83"/>
    </row>
    <row r="28" spans="1:14" x14ac:dyDescent="0.35">
      <c r="B28" s="497"/>
      <c r="C28" s="497"/>
      <c r="D28" s="497"/>
      <c r="E28" s="497"/>
      <c r="F28" s="497"/>
      <c r="G28" s="497"/>
      <c r="H28" s="497"/>
      <c r="I28" s="497"/>
      <c r="J28" s="497"/>
      <c r="K28" s="497"/>
      <c r="L28" s="497"/>
      <c r="M28" s="497"/>
    </row>
  </sheetData>
  <sheetProtection selectLockedCells="1" selectUnlockedCells="1"/>
  <mergeCells count="11">
    <mergeCell ref="H2:K2"/>
    <mergeCell ref="A3:C3"/>
    <mergeCell ref="A6:K6"/>
    <mergeCell ref="A4:F4"/>
    <mergeCell ref="B28:M28"/>
    <mergeCell ref="A7:A9"/>
    <mergeCell ref="A11:A20"/>
    <mergeCell ref="B24:K24"/>
    <mergeCell ref="B25:K25"/>
    <mergeCell ref="B26:K26"/>
    <mergeCell ref="B27:K27"/>
  </mergeCells>
  <pageMargins left="0.2902777777777778" right="0.1701388888888889" top="0.35" bottom="0.45" header="0.51180555555555551" footer="0.51180555555555551"/>
  <pageSetup paperSize="9" scale="54"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31"/>
  <sheetViews>
    <sheetView showGridLines="0" zoomScale="70" zoomScaleNormal="70" workbookViewId="0">
      <selection sqref="A1:F3"/>
    </sheetView>
  </sheetViews>
  <sheetFormatPr defaultColWidth="8.5546875" defaultRowHeight="18" x14ac:dyDescent="0.35"/>
  <cols>
    <col min="1" max="1" width="5.5546875" style="42" customWidth="1"/>
    <col min="2" max="2" width="13.33203125" style="42" bestFit="1" customWidth="1"/>
    <col min="3" max="3" width="17.6640625" style="42" customWidth="1"/>
    <col min="4" max="4" width="19" style="42" customWidth="1"/>
    <col min="5" max="5" width="15.33203125" style="42" customWidth="1"/>
    <col min="6" max="6" width="19" style="42" customWidth="1"/>
    <col min="7" max="7" width="15.44140625" style="42" customWidth="1"/>
    <col min="8" max="8" width="18.6640625" style="42" customWidth="1"/>
    <col min="9" max="9" width="21" style="42" customWidth="1"/>
    <col min="10" max="10" width="18.44140625" style="42" customWidth="1"/>
    <col min="11" max="11" width="19.33203125" style="42" customWidth="1"/>
    <col min="12" max="12" width="18.44140625" style="42" customWidth="1"/>
    <col min="13" max="13" width="20.6640625" style="42" customWidth="1"/>
    <col min="14" max="14" width="12" style="42" customWidth="1"/>
    <col min="15" max="15" width="8.5546875" style="42"/>
    <col min="16" max="16" width="12" style="42" customWidth="1"/>
    <col min="17" max="17" width="11.44140625" style="42" customWidth="1"/>
    <col min="18" max="19" width="12" style="42" customWidth="1"/>
    <col min="20" max="254" width="8.5546875" style="42"/>
    <col min="255" max="255" width="5.5546875" style="42" customWidth="1"/>
    <col min="256" max="256" width="13.33203125" style="42" bestFit="1" customWidth="1"/>
    <col min="257" max="257" width="17.6640625" style="42" customWidth="1"/>
    <col min="258" max="258" width="17.33203125" style="42" customWidth="1"/>
    <col min="259" max="259" width="13.6640625" style="42" customWidth="1"/>
    <col min="260" max="260" width="16.33203125" style="42" customWidth="1"/>
    <col min="261" max="261" width="12.6640625" style="42" customWidth="1"/>
    <col min="262" max="262" width="19.5546875" style="42" customWidth="1"/>
    <col min="263" max="263" width="20" style="42" customWidth="1"/>
    <col min="264" max="264" width="11.6640625" style="42" customWidth="1"/>
    <col min="265" max="265" width="10.6640625" style="42" customWidth="1"/>
    <col min="266" max="266" width="13.6640625" style="42" bestFit="1" customWidth="1"/>
    <col min="267" max="267" width="13.5546875" style="42" customWidth="1"/>
    <col min="268" max="268" width="17.33203125" style="42" customWidth="1"/>
    <col min="269" max="269" width="21.6640625" style="42" customWidth="1"/>
    <col min="270" max="270" width="12" style="42" customWidth="1"/>
    <col min="271" max="271" width="8.5546875" style="42"/>
    <col min="272" max="272" width="12" style="42" customWidth="1"/>
    <col min="273" max="273" width="11.44140625" style="42" customWidth="1"/>
    <col min="274" max="275" width="12" style="42" customWidth="1"/>
    <col min="276" max="510" width="8.5546875" style="42"/>
    <col min="511" max="511" width="5.5546875" style="42" customWidth="1"/>
    <col min="512" max="512" width="13.33203125" style="42" bestFit="1" customWidth="1"/>
    <col min="513" max="513" width="17.6640625" style="42" customWidth="1"/>
    <col min="514" max="514" width="17.33203125" style="42" customWidth="1"/>
    <col min="515" max="515" width="13.6640625" style="42" customWidth="1"/>
    <col min="516" max="516" width="16.33203125" style="42" customWidth="1"/>
    <col min="517" max="517" width="12.6640625" style="42" customWidth="1"/>
    <col min="518" max="518" width="19.5546875" style="42" customWidth="1"/>
    <col min="519" max="519" width="20" style="42" customWidth="1"/>
    <col min="520" max="520" width="11.6640625" style="42" customWidth="1"/>
    <col min="521" max="521" width="10.6640625" style="42" customWidth="1"/>
    <col min="522" max="522" width="13.6640625" style="42" bestFit="1" customWidth="1"/>
    <col min="523" max="523" width="13.5546875" style="42" customWidth="1"/>
    <col min="524" max="524" width="17.33203125" style="42" customWidth="1"/>
    <col min="525" max="525" width="21.6640625" style="42" customWidth="1"/>
    <col min="526" max="526" width="12" style="42" customWidth="1"/>
    <col min="527" max="527" width="8.5546875" style="42"/>
    <col min="528" max="528" width="12" style="42" customWidth="1"/>
    <col min="529" max="529" width="11.44140625" style="42" customWidth="1"/>
    <col min="530" max="531" width="12" style="42" customWidth="1"/>
    <col min="532" max="766" width="8.5546875" style="42"/>
    <col min="767" max="767" width="5.5546875" style="42" customWidth="1"/>
    <col min="768" max="768" width="13.33203125" style="42" bestFit="1" customWidth="1"/>
    <col min="769" max="769" width="17.6640625" style="42" customWidth="1"/>
    <col min="770" max="770" width="17.33203125" style="42" customWidth="1"/>
    <col min="771" max="771" width="13.6640625" style="42" customWidth="1"/>
    <col min="772" max="772" width="16.33203125" style="42" customWidth="1"/>
    <col min="773" max="773" width="12.6640625" style="42" customWidth="1"/>
    <col min="774" max="774" width="19.5546875" style="42" customWidth="1"/>
    <col min="775" max="775" width="20" style="42" customWidth="1"/>
    <col min="776" max="776" width="11.6640625" style="42" customWidth="1"/>
    <col min="777" max="777" width="10.6640625" style="42" customWidth="1"/>
    <col min="778" max="778" width="13.6640625" style="42" bestFit="1" customWidth="1"/>
    <col min="779" max="779" width="13.5546875" style="42" customWidth="1"/>
    <col min="780" max="780" width="17.33203125" style="42" customWidth="1"/>
    <col min="781" max="781" width="21.6640625" style="42" customWidth="1"/>
    <col min="782" max="782" width="12" style="42" customWidth="1"/>
    <col min="783" max="783" width="8.5546875" style="42"/>
    <col min="784" max="784" width="12" style="42" customWidth="1"/>
    <col min="785" max="785" width="11.44140625" style="42" customWidth="1"/>
    <col min="786" max="787" width="12" style="42" customWidth="1"/>
    <col min="788" max="1022" width="8.5546875" style="42"/>
    <col min="1023" max="1023" width="5.5546875" style="42" customWidth="1"/>
    <col min="1024" max="1024" width="13.33203125" style="42" bestFit="1" customWidth="1"/>
    <col min="1025" max="1025" width="17.6640625" style="42" customWidth="1"/>
    <col min="1026" max="1026" width="17.33203125" style="42" customWidth="1"/>
    <col min="1027" max="1027" width="13.6640625" style="42" customWidth="1"/>
    <col min="1028" max="1028" width="16.33203125" style="42" customWidth="1"/>
    <col min="1029" max="1029" width="12.6640625" style="42" customWidth="1"/>
    <col min="1030" max="1030" width="19.5546875" style="42" customWidth="1"/>
    <col min="1031" max="1031" width="20" style="42" customWidth="1"/>
    <col min="1032" max="1032" width="11.6640625" style="42" customWidth="1"/>
    <col min="1033" max="1033" width="10.6640625" style="42" customWidth="1"/>
    <col min="1034" max="1034" width="13.6640625" style="42" bestFit="1" customWidth="1"/>
    <col min="1035" max="1035" width="13.5546875" style="42" customWidth="1"/>
    <col min="1036" max="1036" width="17.33203125" style="42" customWidth="1"/>
    <col min="1037" max="1037" width="21.6640625" style="42" customWidth="1"/>
    <col min="1038" max="1038" width="12" style="42" customWidth="1"/>
    <col min="1039" max="1039" width="8.5546875" style="42"/>
    <col min="1040" max="1040" width="12" style="42" customWidth="1"/>
    <col min="1041" max="1041" width="11.44140625" style="42" customWidth="1"/>
    <col min="1042" max="1043" width="12" style="42" customWidth="1"/>
    <col min="1044" max="1278" width="8.5546875" style="42"/>
    <col min="1279" max="1279" width="5.5546875" style="42" customWidth="1"/>
    <col min="1280" max="1280" width="13.33203125" style="42" bestFit="1" customWidth="1"/>
    <col min="1281" max="1281" width="17.6640625" style="42" customWidth="1"/>
    <col min="1282" max="1282" width="17.33203125" style="42" customWidth="1"/>
    <col min="1283" max="1283" width="13.6640625" style="42" customWidth="1"/>
    <col min="1284" max="1284" width="16.33203125" style="42" customWidth="1"/>
    <col min="1285" max="1285" width="12.6640625" style="42" customWidth="1"/>
    <col min="1286" max="1286" width="19.5546875" style="42" customWidth="1"/>
    <col min="1287" max="1287" width="20" style="42" customWidth="1"/>
    <col min="1288" max="1288" width="11.6640625" style="42" customWidth="1"/>
    <col min="1289" max="1289" width="10.6640625" style="42" customWidth="1"/>
    <col min="1290" max="1290" width="13.6640625" style="42" bestFit="1" customWidth="1"/>
    <col min="1291" max="1291" width="13.5546875" style="42" customWidth="1"/>
    <col min="1292" max="1292" width="17.33203125" style="42" customWidth="1"/>
    <col min="1293" max="1293" width="21.6640625" style="42" customWidth="1"/>
    <col min="1294" max="1294" width="12" style="42" customWidth="1"/>
    <col min="1295" max="1295" width="8.5546875" style="42"/>
    <col min="1296" max="1296" width="12" style="42" customWidth="1"/>
    <col min="1297" max="1297" width="11.44140625" style="42" customWidth="1"/>
    <col min="1298" max="1299" width="12" style="42" customWidth="1"/>
    <col min="1300" max="1534" width="8.5546875" style="42"/>
    <col min="1535" max="1535" width="5.5546875" style="42" customWidth="1"/>
    <col min="1536" max="1536" width="13.33203125" style="42" bestFit="1" customWidth="1"/>
    <col min="1537" max="1537" width="17.6640625" style="42" customWidth="1"/>
    <col min="1538" max="1538" width="17.33203125" style="42" customWidth="1"/>
    <col min="1539" max="1539" width="13.6640625" style="42" customWidth="1"/>
    <col min="1540" max="1540" width="16.33203125" style="42" customWidth="1"/>
    <col min="1541" max="1541" width="12.6640625" style="42" customWidth="1"/>
    <col min="1542" max="1542" width="19.5546875" style="42" customWidth="1"/>
    <col min="1543" max="1543" width="20" style="42" customWidth="1"/>
    <col min="1544" max="1544" width="11.6640625" style="42" customWidth="1"/>
    <col min="1545" max="1545" width="10.6640625" style="42" customWidth="1"/>
    <col min="1546" max="1546" width="13.6640625" style="42" bestFit="1" customWidth="1"/>
    <col min="1547" max="1547" width="13.5546875" style="42" customWidth="1"/>
    <col min="1548" max="1548" width="17.33203125" style="42" customWidth="1"/>
    <col min="1549" max="1549" width="21.6640625" style="42" customWidth="1"/>
    <col min="1550" max="1550" width="12" style="42" customWidth="1"/>
    <col min="1551" max="1551" width="8.5546875" style="42"/>
    <col min="1552" max="1552" width="12" style="42" customWidth="1"/>
    <col min="1553" max="1553" width="11.44140625" style="42" customWidth="1"/>
    <col min="1554" max="1555" width="12" style="42" customWidth="1"/>
    <col min="1556" max="1790" width="8.5546875" style="42"/>
    <col min="1791" max="1791" width="5.5546875" style="42" customWidth="1"/>
    <col min="1792" max="1792" width="13.33203125" style="42" bestFit="1" customWidth="1"/>
    <col min="1793" max="1793" width="17.6640625" style="42" customWidth="1"/>
    <col min="1794" max="1794" width="17.33203125" style="42" customWidth="1"/>
    <col min="1795" max="1795" width="13.6640625" style="42" customWidth="1"/>
    <col min="1796" max="1796" width="16.33203125" style="42" customWidth="1"/>
    <col min="1797" max="1797" width="12.6640625" style="42" customWidth="1"/>
    <col min="1798" max="1798" width="19.5546875" style="42" customWidth="1"/>
    <col min="1799" max="1799" width="20" style="42" customWidth="1"/>
    <col min="1800" max="1800" width="11.6640625" style="42" customWidth="1"/>
    <col min="1801" max="1801" width="10.6640625" style="42" customWidth="1"/>
    <col min="1802" max="1802" width="13.6640625" style="42" bestFit="1" customWidth="1"/>
    <col min="1803" max="1803" width="13.5546875" style="42" customWidth="1"/>
    <col min="1804" max="1804" width="17.33203125" style="42" customWidth="1"/>
    <col min="1805" max="1805" width="21.6640625" style="42" customWidth="1"/>
    <col min="1806" max="1806" width="12" style="42" customWidth="1"/>
    <col min="1807" max="1807" width="8.5546875" style="42"/>
    <col min="1808" max="1808" width="12" style="42" customWidth="1"/>
    <col min="1809" max="1809" width="11.44140625" style="42" customWidth="1"/>
    <col min="1810" max="1811" width="12" style="42" customWidth="1"/>
    <col min="1812" max="2046" width="8.5546875" style="42"/>
    <col min="2047" max="2047" width="5.5546875" style="42" customWidth="1"/>
    <col min="2048" max="2048" width="13.33203125" style="42" bestFit="1" customWidth="1"/>
    <col min="2049" max="2049" width="17.6640625" style="42" customWidth="1"/>
    <col min="2050" max="2050" width="17.33203125" style="42" customWidth="1"/>
    <col min="2051" max="2051" width="13.6640625" style="42" customWidth="1"/>
    <col min="2052" max="2052" width="16.33203125" style="42" customWidth="1"/>
    <col min="2053" max="2053" width="12.6640625" style="42" customWidth="1"/>
    <col min="2054" max="2054" width="19.5546875" style="42" customWidth="1"/>
    <col min="2055" max="2055" width="20" style="42" customWidth="1"/>
    <col min="2056" max="2056" width="11.6640625" style="42" customWidth="1"/>
    <col min="2057" max="2057" width="10.6640625" style="42" customWidth="1"/>
    <col min="2058" max="2058" width="13.6640625" style="42" bestFit="1" customWidth="1"/>
    <col min="2059" max="2059" width="13.5546875" style="42" customWidth="1"/>
    <col min="2060" max="2060" width="17.33203125" style="42" customWidth="1"/>
    <col min="2061" max="2061" width="21.6640625" style="42" customWidth="1"/>
    <col min="2062" max="2062" width="12" style="42" customWidth="1"/>
    <col min="2063" max="2063" width="8.5546875" style="42"/>
    <col min="2064" max="2064" width="12" style="42" customWidth="1"/>
    <col min="2065" max="2065" width="11.44140625" style="42" customWidth="1"/>
    <col min="2066" max="2067" width="12" style="42" customWidth="1"/>
    <col min="2068" max="2302" width="8.5546875" style="42"/>
    <col min="2303" max="2303" width="5.5546875" style="42" customWidth="1"/>
    <col min="2304" max="2304" width="13.33203125" style="42" bestFit="1" customWidth="1"/>
    <col min="2305" max="2305" width="17.6640625" style="42" customWidth="1"/>
    <col min="2306" max="2306" width="17.33203125" style="42" customWidth="1"/>
    <col min="2307" max="2307" width="13.6640625" style="42" customWidth="1"/>
    <col min="2308" max="2308" width="16.33203125" style="42" customWidth="1"/>
    <col min="2309" max="2309" width="12.6640625" style="42" customWidth="1"/>
    <col min="2310" max="2310" width="19.5546875" style="42" customWidth="1"/>
    <col min="2311" max="2311" width="20" style="42" customWidth="1"/>
    <col min="2312" max="2312" width="11.6640625" style="42" customWidth="1"/>
    <col min="2313" max="2313" width="10.6640625" style="42" customWidth="1"/>
    <col min="2314" max="2314" width="13.6640625" style="42" bestFit="1" customWidth="1"/>
    <col min="2315" max="2315" width="13.5546875" style="42" customWidth="1"/>
    <col min="2316" max="2316" width="17.33203125" style="42" customWidth="1"/>
    <col min="2317" max="2317" width="21.6640625" style="42" customWidth="1"/>
    <col min="2318" max="2318" width="12" style="42" customWidth="1"/>
    <col min="2319" max="2319" width="8.5546875" style="42"/>
    <col min="2320" max="2320" width="12" style="42" customWidth="1"/>
    <col min="2321" max="2321" width="11.44140625" style="42" customWidth="1"/>
    <col min="2322" max="2323" width="12" style="42" customWidth="1"/>
    <col min="2324" max="2558" width="8.5546875" style="42"/>
    <col min="2559" max="2559" width="5.5546875" style="42" customWidth="1"/>
    <col min="2560" max="2560" width="13.33203125" style="42" bestFit="1" customWidth="1"/>
    <col min="2561" max="2561" width="17.6640625" style="42" customWidth="1"/>
    <col min="2562" max="2562" width="17.33203125" style="42" customWidth="1"/>
    <col min="2563" max="2563" width="13.6640625" style="42" customWidth="1"/>
    <col min="2564" max="2564" width="16.33203125" style="42" customWidth="1"/>
    <col min="2565" max="2565" width="12.6640625" style="42" customWidth="1"/>
    <col min="2566" max="2566" width="19.5546875" style="42" customWidth="1"/>
    <col min="2567" max="2567" width="20" style="42" customWidth="1"/>
    <col min="2568" max="2568" width="11.6640625" style="42" customWidth="1"/>
    <col min="2569" max="2569" width="10.6640625" style="42" customWidth="1"/>
    <col min="2570" max="2570" width="13.6640625" style="42" bestFit="1" customWidth="1"/>
    <col min="2571" max="2571" width="13.5546875" style="42" customWidth="1"/>
    <col min="2572" max="2572" width="17.33203125" style="42" customWidth="1"/>
    <col min="2573" max="2573" width="21.6640625" style="42" customWidth="1"/>
    <col min="2574" max="2574" width="12" style="42" customWidth="1"/>
    <col min="2575" max="2575" width="8.5546875" style="42"/>
    <col min="2576" max="2576" width="12" style="42" customWidth="1"/>
    <col min="2577" max="2577" width="11.44140625" style="42" customWidth="1"/>
    <col min="2578" max="2579" width="12" style="42" customWidth="1"/>
    <col min="2580" max="2814" width="8.5546875" style="42"/>
    <col min="2815" max="2815" width="5.5546875" style="42" customWidth="1"/>
    <col min="2816" max="2816" width="13.33203125" style="42" bestFit="1" customWidth="1"/>
    <col min="2817" max="2817" width="17.6640625" style="42" customWidth="1"/>
    <col min="2818" max="2818" width="17.33203125" style="42" customWidth="1"/>
    <col min="2819" max="2819" width="13.6640625" style="42" customWidth="1"/>
    <col min="2820" max="2820" width="16.33203125" style="42" customWidth="1"/>
    <col min="2821" max="2821" width="12.6640625" style="42" customWidth="1"/>
    <col min="2822" max="2822" width="19.5546875" style="42" customWidth="1"/>
    <col min="2823" max="2823" width="20" style="42" customWidth="1"/>
    <col min="2824" max="2824" width="11.6640625" style="42" customWidth="1"/>
    <col min="2825" max="2825" width="10.6640625" style="42" customWidth="1"/>
    <col min="2826" max="2826" width="13.6640625" style="42" bestFit="1" customWidth="1"/>
    <col min="2827" max="2827" width="13.5546875" style="42" customWidth="1"/>
    <col min="2828" max="2828" width="17.33203125" style="42" customWidth="1"/>
    <col min="2829" max="2829" width="21.6640625" style="42" customWidth="1"/>
    <col min="2830" max="2830" width="12" style="42" customWidth="1"/>
    <col min="2831" max="2831" width="8.5546875" style="42"/>
    <col min="2832" max="2832" width="12" style="42" customWidth="1"/>
    <col min="2833" max="2833" width="11.44140625" style="42" customWidth="1"/>
    <col min="2834" max="2835" width="12" style="42" customWidth="1"/>
    <col min="2836" max="3070" width="8.5546875" style="42"/>
    <col min="3071" max="3071" width="5.5546875" style="42" customWidth="1"/>
    <col min="3072" max="3072" width="13.33203125" style="42" bestFit="1" customWidth="1"/>
    <col min="3073" max="3073" width="17.6640625" style="42" customWidth="1"/>
    <col min="3074" max="3074" width="17.33203125" style="42" customWidth="1"/>
    <col min="3075" max="3075" width="13.6640625" style="42" customWidth="1"/>
    <col min="3076" max="3076" width="16.33203125" style="42" customWidth="1"/>
    <col min="3077" max="3077" width="12.6640625" style="42" customWidth="1"/>
    <col min="3078" max="3078" width="19.5546875" style="42" customWidth="1"/>
    <col min="3079" max="3079" width="20" style="42" customWidth="1"/>
    <col min="3080" max="3080" width="11.6640625" style="42" customWidth="1"/>
    <col min="3081" max="3081" width="10.6640625" style="42" customWidth="1"/>
    <col min="3082" max="3082" width="13.6640625" style="42" bestFit="1" customWidth="1"/>
    <col min="3083" max="3083" width="13.5546875" style="42" customWidth="1"/>
    <col min="3084" max="3084" width="17.33203125" style="42" customWidth="1"/>
    <col min="3085" max="3085" width="21.6640625" style="42" customWidth="1"/>
    <col min="3086" max="3086" width="12" style="42" customWidth="1"/>
    <col min="3087" max="3087" width="8.5546875" style="42"/>
    <col min="3088" max="3088" width="12" style="42" customWidth="1"/>
    <col min="3089" max="3089" width="11.44140625" style="42" customWidth="1"/>
    <col min="3090" max="3091" width="12" style="42" customWidth="1"/>
    <col min="3092" max="3326" width="8.5546875" style="42"/>
    <col min="3327" max="3327" width="5.5546875" style="42" customWidth="1"/>
    <col min="3328" max="3328" width="13.33203125" style="42" bestFit="1" customWidth="1"/>
    <col min="3329" max="3329" width="17.6640625" style="42" customWidth="1"/>
    <col min="3330" max="3330" width="17.33203125" style="42" customWidth="1"/>
    <col min="3331" max="3331" width="13.6640625" style="42" customWidth="1"/>
    <col min="3332" max="3332" width="16.33203125" style="42" customWidth="1"/>
    <col min="3333" max="3333" width="12.6640625" style="42" customWidth="1"/>
    <col min="3334" max="3334" width="19.5546875" style="42" customWidth="1"/>
    <col min="3335" max="3335" width="20" style="42" customWidth="1"/>
    <col min="3336" max="3336" width="11.6640625" style="42" customWidth="1"/>
    <col min="3337" max="3337" width="10.6640625" style="42" customWidth="1"/>
    <col min="3338" max="3338" width="13.6640625" style="42" bestFit="1" customWidth="1"/>
    <col min="3339" max="3339" width="13.5546875" style="42" customWidth="1"/>
    <col min="3340" max="3340" width="17.33203125" style="42" customWidth="1"/>
    <col min="3341" max="3341" width="21.6640625" style="42" customWidth="1"/>
    <col min="3342" max="3342" width="12" style="42" customWidth="1"/>
    <col min="3343" max="3343" width="8.5546875" style="42"/>
    <col min="3344" max="3344" width="12" style="42" customWidth="1"/>
    <col min="3345" max="3345" width="11.44140625" style="42" customWidth="1"/>
    <col min="3346" max="3347" width="12" style="42" customWidth="1"/>
    <col min="3348" max="3582" width="8.5546875" style="42"/>
    <col min="3583" max="3583" width="5.5546875" style="42" customWidth="1"/>
    <col min="3584" max="3584" width="13.33203125" style="42" bestFit="1" customWidth="1"/>
    <col min="3585" max="3585" width="17.6640625" style="42" customWidth="1"/>
    <col min="3586" max="3586" width="17.33203125" style="42" customWidth="1"/>
    <col min="3587" max="3587" width="13.6640625" style="42" customWidth="1"/>
    <col min="3588" max="3588" width="16.33203125" style="42" customWidth="1"/>
    <col min="3589" max="3589" width="12.6640625" style="42" customWidth="1"/>
    <col min="3590" max="3590" width="19.5546875" style="42" customWidth="1"/>
    <col min="3591" max="3591" width="20" style="42" customWidth="1"/>
    <col min="3592" max="3592" width="11.6640625" style="42" customWidth="1"/>
    <col min="3593" max="3593" width="10.6640625" style="42" customWidth="1"/>
    <col min="3594" max="3594" width="13.6640625" style="42" bestFit="1" customWidth="1"/>
    <col min="3595" max="3595" width="13.5546875" style="42" customWidth="1"/>
    <col min="3596" max="3596" width="17.33203125" style="42" customWidth="1"/>
    <col min="3597" max="3597" width="21.6640625" style="42" customWidth="1"/>
    <col min="3598" max="3598" width="12" style="42" customWidth="1"/>
    <col min="3599" max="3599" width="8.5546875" style="42"/>
    <col min="3600" max="3600" width="12" style="42" customWidth="1"/>
    <col min="3601" max="3601" width="11.44140625" style="42" customWidth="1"/>
    <col min="3602" max="3603" width="12" style="42" customWidth="1"/>
    <col min="3604" max="3838" width="8.5546875" style="42"/>
    <col min="3839" max="3839" width="5.5546875" style="42" customWidth="1"/>
    <col min="3840" max="3840" width="13.33203125" style="42" bestFit="1" customWidth="1"/>
    <col min="3841" max="3841" width="17.6640625" style="42" customWidth="1"/>
    <col min="3842" max="3842" width="17.33203125" style="42" customWidth="1"/>
    <col min="3843" max="3843" width="13.6640625" style="42" customWidth="1"/>
    <col min="3844" max="3844" width="16.33203125" style="42" customWidth="1"/>
    <col min="3845" max="3845" width="12.6640625" style="42" customWidth="1"/>
    <col min="3846" max="3846" width="19.5546875" style="42" customWidth="1"/>
    <col min="3847" max="3847" width="20" style="42" customWidth="1"/>
    <col min="3848" max="3848" width="11.6640625" style="42" customWidth="1"/>
    <col min="3849" max="3849" width="10.6640625" style="42" customWidth="1"/>
    <col min="3850" max="3850" width="13.6640625" style="42" bestFit="1" customWidth="1"/>
    <col min="3851" max="3851" width="13.5546875" style="42" customWidth="1"/>
    <col min="3852" max="3852" width="17.33203125" style="42" customWidth="1"/>
    <col min="3853" max="3853" width="21.6640625" style="42" customWidth="1"/>
    <col min="3854" max="3854" width="12" style="42" customWidth="1"/>
    <col min="3855" max="3855" width="8.5546875" style="42"/>
    <col min="3856" max="3856" width="12" style="42" customWidth="1"/>
    <col min="3857" max="3857" width="11.44140625" style="42" customWidth="1"/>
    <col min="3858" max="3859" width="12" style="42" customWidth="1"/>
    <col min="3860" max="4094" width="8.5546875" style="42"/>
    <col min="4095" max="4095" width="5.5546875" style="42" customWidth="1"/>
    <col min="4096" max="4096" width="13.33203125" style="42" bestFit="1" customWidth="1"/>
    <col min="4097" max="4097" width="17.6640625" style="42" customWidth="1"/>
    <col min="4098" max="4098" width="17.33203125" style="42" customWidth="1"/>
    <col min="4099" max="4099" width="13.6640625" style="42" customWidth="1"/>
    <col min="4100" max="4100" width="16.33203125" style="42" customWidth="1"/>
    <col min="4101" max="4101" width="12.6640625" style="42" customWidth="1"/>
    <col min="4102" max="4102" width="19.5546875" style="42" customWidth="1"/>
    <col min="4103" max="4103" width="20" style="42" customWidth="1"/>
    <col min="4104" max="4104" width="11.6640625" style="42" customWidth="1"/>
    <col min="4105" max="4105" width="10.6640625" style="42" customWidth="1"/>
    <col min="4106" max="4106" width="13.6640625" style="42" bestFit="1" customWidth="1"/>
    <col min="4107" max="4107" width="13.5546875" style="42" customWidth="1"/>
    <col min="4108" max="4108" width="17.33203125" style="42" customWidth="1"/>
    <col min="4109" max="4109" width="21.6640625" style="42" customWidth="1"/>
    <col min="4110" max="4110" width="12" style="42" customWidth="1"/>
    <col min="4111" max="4111" width="8.5546875" style="42"/>
    <col min="4112" max="4112" width="12" style="42" customWidth="1"/>
    <col min="4113" max="4113" width="11.44140625" style="42" customWidth="1"/>
    <col min="4114" max="4115" width="12" style="42" customWidth="1"/>
    <col min="4116" max="4350" width="8.5546875" style="42"/>
    <col min="4351" max="4351" width="5.5546875" style="42" customWidth="1"/>
    <col min="4352" max="4352" width="13.33203125" style="42" bestFit="1" customWidth="1"/>
    <col min="4353" max="4353" width="17.6640625" style="42" customWidth="1"/>
    <col min="4354" max="4354" width="17.33203125" style="42" customWidth="1"/>
    <col min="4355" max="4355" width="13.6640625" style="42" customWidth="1"/>
    <col min="4356" max="4356" width="16.33203125" style="42" customWidth="1"/>
    <col min="4357" max="4357" width="12.6640625" style="42" customWidth="1"/>
    <col min="4358" max="4358" width="19.5546875" style="42" customWidth="1"/>
    <col min="4359" max="4359" width="20" style="42" customWidth="1"/>
    <col min="4360" max="4360" width="11.6640625" style="42" customWidth="1"/>
    <col min="4361" max="4361" width="10.6640625" style="42" customWidth="1"/>
    <col min="4362" max="4362" width="13.6640625" style="42" bestFit="1" customWidth="1"/>
    <col min="4363" max="4363" width="13.5546875" style="42" customWidth="1"/>
    <col min="4364" max="4364" width="17.33203125" style="42" customWidth="1"/>
    <col min="4365" max="4365" width="21.6640625" style="42" customWidth="1"/>
    <col min="4366" max="4366" width="12" style="42" customWidth="1"/>
    <col min="4367" max="4367" width="8.5546875" style="42"/>
    <col min="4368" max="4368" width="12" style="42" customWidth="1"/>
    <col min="4369" max="4369" width="11.44140625" style="42" customWidth="1"/>
    <col min="4370" max="4371" width="12" style="42" customWidth="1"/>
    <col min="4372" max="4606" width="8.5546875" style="42"/>
    <col min="4607" max="4607" width="5.5546875" style="42" customWidth="1"/>
    <col min="4608" max="4608" width="13.33203125" style="42" bestFit="1" customWidth="1"/>
    <col min="4609" max="4609" width="17.6640625" style="42" customWidth="1"/>
    <col min="4610" max="4610" width="17.33203125" style="42" customWidth="1"/>
    <col min="4611" max="4611" width="13.6640625" style="42" customWidth="1"/>
    <col min="4612" max="4612" width="16.33203125" style="42" customWidth="1"/>
    <col min="4613" max="4613" width="12.6640625" style="42" customWidth="1"/>
    <col min="4614" max="4614" width="19.5546875" style="42" customWidth="1"/>
    <col min="4615" max="4615" width="20" style="42" customWidth="1"/>
    <col min="4616" max="4616" width="11.6640625" style="42" customWidth="1"/>
    <col min="4617" max="4617" width="10.6640625" style="42" customWidth="1"/>
    <col min="4618" max="4618" width="13.6640625" style="42" bestFit="1" customWidth="1"/>
    <col min="4619" max="4619" width="13.5546875" style="42" customWidth="1"/>
    <col min="4620" max="4620" width="17.33203125" style="42" customWidth="1"/>
    <col min="4621" max="4621" width="21.6640625" style="42" customWidth="1"/>
    <col min="4622" max="4622" width="12" style="42" customWidth="1"/>
    <col min="4623" max="4623" width="8.5546875" style="42"/>
    <col min="4624" max="4624" width="12" style="42" customWidth="1"/>
    <col min="4625" max="4625" width="11.44140625" style="42" customWidth="1"/>
    <col min="4626" max="4627" width="12" style="42" customWidth="1"/>
    <col min="4628" max="4862" width="8.5546875" style="42"/>
    <col min="4863" max="4863" width="5.5546875" style="42" customWidth="1"/>
    <col min="4864" max="4864" width="13.33203125" style="42" bestFit="1" customWidth="1"/>
    <col min="4865" max="4865" width="17.6640625" style="42" customWidth="1"/>
    <col min="4866" max="4866" width="17.33203125" style="42" customWidth="1"/>
    <col min="4867" max="4867" width="13.6640625" style="42" customWidth="1"/>
    <col min="4868" max="4868" width="16.33203125" style="42" customWidth="1"/>
    <col min="4869" max="4869" width="12.6640625" style="42" customWidth="1"/>
    <col min="4870" max="4870" width="19.5546875" style="42" customWidth="1"/>
    <col min="4871" max="4871" width="20" style="42" customWidth="1"/>
    <col min="4872" max="4872" width="11.6640625" style="42" customWidth="1"/>
    <col min="4873" max="4873" width="10.6640625" style="42" customWidth="1"/>
    <col min="4874" max="4874" width="13.6640625" style="42" bestFit="1" customWidth="1"/>
    <col min="4875" max="4875" width="13.5546875" style="42" customWidth="1"/>
    <col min="4876" max="4876" width="17.33203125" style="42" customWidth="1"/>
    <col min="4877" max="4877" width="21.6640625" style="42" customWidth="1"/>
    <col min="4878" max="4878" width="12" style="42" customWidth="1"/>
    <col min="4879" max="4879" width="8.5546875" style="42"/>
    <col min="4880" max="4880" width="12" style="42" customWidth="1"/>
    <col min="4881" max="4881" width="11.44140625" style="42" customWidth="1"/>
    <col min="4882" max="4883" width="12" style="42" customWidth="1"/>
    <col min="4884" max="5118" width="8.5546875" style="42"/>
    <col min="5119" max="5119" width="5.5546875" style="42" customWidth="1"/>
    <col min="5120" max="5120" width="13.33203125" style="42" bestFit="1" customWidth="1"/>
    <col min="5121" max="5121" width="17.6640625" style="42" customWidth="1"/>
    <col min="5122" max="5122" width="17.33203125" style="42" customWidth="1"/>
    <col min="5123" max="5123" width="13.6640625" style="42" customWidth="1"/>
    <col min="5124" max="5124" width="16.33203125" style="42" customWidth="1"/>
    <col min="5125" max="5125" width="12.6640625" style="42" customWidth="1"/>
    <col min="5126" max="5126" width="19.5546875" style="42" customWidth="1"/>
    <col min="5127" max="5127" width="20" style="42" customWidth="1"/>
    <col min="5128" max="5128" width="11.6640625" style="42" customWidth="1"/>
    <col min="5129" max="5129" width="10.6640625" style="42" customWidth="1"/>
    <col min="5130" max="5130" width="13.6640625" style="42" bestFit="1" customWidth="1"/>
    <col min="5131" max="5131" width="13.5546875" style="42" customWidth="1"/>
    <col min="5132" max="5132" width="17.33203125" style="42" customWidth="1"/>
    <col min="5133" max="5133" width="21.6640625" style="42" customWidth="1"/>
    <col min="5134" max="5134" width="12" style="42" customWidth="1"/>
    <col min="5135" max="5135" width="8.5546875" style="42"/>
    <col min="5136" max="5136" width="12" style="42" customWidth="1"/>
    <col min="5137" max="5137" width="11.44140625" style="42" customWidth="1"/>
    <col min="5138" max="5139" width="12" style="42" customWidth="1"/>
    <col min="5140" max="5374" width="8.5546875" style="42"/>
    <col min="5375" max="5375" width="5.5546875" style="42" customWidth="1"/>
    <col min="5376" max="5376" width="13.33203125" style="42" bestFit="1" customWidth="1"/>
    <col min="5377" max="5377" width="17.6640625" style="42" customWidth="1"/>
    <col min="5378" max="5378" width="17.33203125" style="42" customWidth="1"/>
    <col min="5379" max="5379" width="13.6640625" style="42" customWidth="1"/>
    <col min="5380" max="5380" width="16.33203125" style="42" customWidth="1"/>
    <col min="5381" max="5381" width="12.6640625" style="42" customWidth="1"/>
    <col min="5382" max="5382" width="19.5546875" style="42" customWidth="1"/>
    <col min="5383" max="5383" width="20" style="42" customWidth="1"/>
    <col min="5384" max="5384" width="11.6640625" style="42" customWidth="1"/>
    <col min="5385" max="5385" width="10.6640625" style="42" customWidth="1"/>
    <col min="5386" max="5386" width="13.6640625" style="42" bestFit="1" customWidth="1"/>
    <col min="5387" max="5387" width="13.5546875" style="42" customWidth="1"/>
    <col min="5388" max="5388" width="17.33203125" style="42" customWidth="1"/>
    <col min="5389" max="5389" width="21.6640625" style="42" customWidth="1"/>
    <col min="5390" max="5390" width="12" style="42" customWidth="1"/>
    <col min="5391" max="5391" width="8.5546875" style="42"/>
    <col min="5392" max="5392" width="12" style="42" customWidth="1"/>
    <col min="5393" max="5393" width="11.44140625" style="42" customWidth="1"/>
    <col min="5394" max="5395" width="12" style="42" customWidth="1"/>
    <col min="5396" max="5630" width="8.5546875" style="42"/>
    <col min="5631" max="5631" width="5.5546875" style="42" customWidth="1"/>
    <col min="5632" max="5632" width="13.33203125" style="42" bestFit="1" customWidth="1"/>
    <col min="5633" max="5633" width="17.6640625" style="42" customWidth="1"/>
    <col min="5634" max="5634" width="17.33203125" style="42" customWidth="1"/>
    <col min="5635" max="5635" width="13.6640625" style="42" customWidth="1"/>
    <col min="5636" max="5636" width="16.33203125" style="42" customWidth="1"/>
    <col min="5637" max="5637" width="12.6640625" style="42" customWidth="1"/>
    <col min="5638" max="5638" width="19.5546875" style="42" customWidth="1"/>
    <col min="5639" max="5639" width="20" style="42" customWidth="1"/>
    <col min="5640" max="5640" width="11.6640625" style="42" customWidth="1"/>
    <col min="5641" max="5641" width="10.6640625" style="42" customWidth="1"/>
    <col min="5642" max="5642" width="13.6640625" style="42" bestFit="1" customWidth="1"/>
    <col min="5643" max="5643" width="13.5546875" style="42" customWidth="1"/>
    <col min="5644" max="5644" width="17.33203125" style="42" customWidth="1"/>
    <col min="5645" max="5645" width="21.6640625" style="42" customWidth="1"/>
    <col min="5646" max="5646" width="12" style="42" customWidth="1"/>
    <col min="5647" max="5647" width="8.5546875" style="42"/>
    <col min="5648" max="5648" width="12" style="42" customWidth="1"/>
    <col min="5649" max="5649" width="11.44140625" style="42" customWidth="1"/>
    <col min="5650" max="5651" width="12" style="42" customWidth="1"/>
    <col min="5652" max="5886" width="8.5546875" style="42"/>
    <col min="5887" max="5887" width="5.5546875" style="42" customWidth="1"/>
    <col min="5888" max="5888" width="13.33203125" style="42" bestFit="1" customWidth="1"/>
    <col min="5889" max="5889" width="17.6640625" style="42" customWidth="1"/>
    <col min="5890" max="5890" width="17.33203125" style="42" customWidth="1"/>
    <col min="5891" max="5891" width="13.6640625" style="42" customWidth="1"/>
    <col min="5892" max="5892" width="16.33203125" style="42" customWidth="1"/>
    <col min="5893" max="5893" width="12.6640625" style="42" customWidth="1"/>
    <col min="5894" max="5894" width="19.5546875" style="42" customWidth="1"/>
    <col min="5895" max="5895" width="20" style="42" customWidth="1"/>
    <col min="5896" max="5896" width="11.6640625" style="42" customWidth="1"/>
    <col min="5897" max="5897" width="10.6640625" style="42" customWidth="1"/>
    <col min="5898" max="5898" width="13.6640625" style="42" bestFit="1" customWidth="1"/>
    <col min="5899" max="5899" width="13.5546875" style="42" customWidth="1"/>
    <col min="5900" max="5900" width="17.33203125" style="42" customWidth="1"/>
    <col min="5901" max="5901" width="21.6640625" style="42" customWidth="1"/>
    <col min="5902" max="5902" width="12" style="42" customWidth="1"/>
    <col min="5903" max="5903" width="8.5546875" style="42"/>
    <col min="5904" max="5904" width="12" style="42" customWidth="1"/>
    <col min="5905" max="5905" width="11.44140625" style="42" customWidth="1"/>
    <col min="5906" max="5907" width="12" style="42" customWidth="1"/>
    <col min="5908" max="6142" width="8.5546875" style="42"/>
    <col min="6143" max="6143" width="5.5546875" style="42" customWidth="1"/>
    <col min="6144" max="6144" width="13.33203125" style="42" bestFit="1" customWidth="1"/>
    <col min="6145" max="6145" width="17.6640625" style="42" customWidth="1"/>
    <col min="6146" max="6146" width="17.33203125" style="42" customWidth="1"/>
    <col min="6147" max="6147" width="13.6640625" style="42" customWidth="1"/>
    <col min="6148" max="6148" width="16.33203125" style="42" customWidth="1"/>
    <col min="6149" max="6149" width="12.6640625" style="42" customWidth="1"/>
    <col min="6150" max="6150" width="19.5546875" style="42" customWidth="1"/>
    <col min="6151" max="6151" width="20" style="42" customWidth="1"/>
    <col min="6152" max="6152" width="11.6640625" style="42" customWidth="1"/>
    <col min="6153" max="6153" width="10.6640625" style="42" customWidth="1"/>
    <col min="6154" max="6154" width="13.6640625" style="42" bestFit="1" customWidth="1"/>
    <col min="6155" max="6155" width="13.5546875" style="42" customWidth="1"/>
    <col min="6156" max="6156" width="17.33203125" style="42" customWidth="1"/>
    <col min="6157" max="6157" width="21.6640625" style="42" customWidth="1"/>
    <col min="6158" max="6158" width="12" style="42" customWidth="1"/>
    <col min="6159" max="6159" width="8.5546875" style="42"/>
    <col min="6160" max="6160" width="12" style="42" customWidth="1"/>
    <col min="6161" max="6161" width="11.44140625" style="42" customWidth="1"/>
    <col min="6162" max="6163" width="12" style="42" customWidth="1"/>
    <col min="6164" max="6398" width="8.5546875" style="42"/>
    <col min="6399" max="6399" width="5.5546875" style="42" customWidth="1"/>
    <col min="6400" max="6400" width="13.33203125" style="42" bestFit="1" customWidth="1"/>
    <col min="6401" max="6401" width="17.6640625" style="42" customWidth="1"/>
    <col min="6402" max="6402" width="17.33203125" style="42" customWidth="1"/>
    <col min="6403" max="6403" width="13.6640625" style="42" customWidth="1"/>
    <col min="6404" max="6404" width="16.33203125" style="42" customWidth="1"/>
    <col min="6405" max="6405" width="12.6640625" style="42" customWidth="1"/>
    <col min="6406" max="6406" width="19.5546875" style="42" customWidth="1"/>
    <col min="6407" max="6407" width="20" style="42" customWidth="1"/>
    <col min="6408" max="6408" width="11.6640625" style="42" customWidth="1"/>
    <col min="6409" max="6409" width="10.6640625" style="42" customWidth="1"/>
    <col min="6410" max="6410" width="13.6640625" style="42" bestFit="1" customWidth="1"/>
    <col min="6411" max="6411" width="13.5546875" style="42" customWidth="1"/>
    <col min="6412" max="6412" width="17.33203125" style="42" customWidth="1"/>
    <col min="6413" max="6413" width="21.6640625" style="42" customWidth="1"/>
    <col min="6414" max="6414" width="12" style="42" customWidth="1"/>
    <col min="6415" max="6415" width="8.5546875" style="42"/>
    <col min="6416" max="6416" width="12" style="42" customWidth="1"/>
    <col min="6417" max="6417" width="11.44140625" style="42" customWidth="1"/>
    <col min="6418" max="6419" width="12" style="42" customWidth="1"/>
    <col min="6420" max="6654" width="8.5546875" style="42"/>
    <col min="6655" max="6655" width="5.5546875" style="42" customWidth="1"/>
    <col min="6656" max="6656" width="13.33203125" style="42" bestFit="1" customWidth="1"/>
    <col min="6657" max="6657" width="17.6640625" style="42" customWidth="1"/>
    <col min="6658" max="6658" width="17.33203125" style="42" customWidth="1"/>
    <col min="6659" max="6659" width="13.6640625" style="42" customWidth="1"/>
    <col min="6660" max="6660" width="16.33203125" style="42" customWidth="1"/>
    <col min="6661" max="6661" width="12.6640625" style="42" customWidth="1"/>
    <col min="6662" max="6662" width="19.5546875" style="42" customWidth="1"/>
    <col min="6663" max="6663" width="20" style="42" customWidth="1"/>
    <col min="6664" max="6664" width="11.6640625" style="42" customWidth="1"/>
    <col min="6665" max="6665" width="10.6640625" style="42" customWidth="1"/>
    <col min="6666" max="6666" width="13.6640625" style="42" bestFit="1" customWidth="1"/>
    <col min="6667" max="6667" width="13.5546875" style="42" customWidth="1"/>
    <col min="6668" max="6668" width="17.33203125" style="42" customWidth="1"/>
    <col min="6669" max="6669" width="21.6640625" style="42" customWidth="1"/>
    <col min="6670" max="6670" width="12" style="42" customWidth="1"/>
    <col min="6671" max="6671" width="8.5546875" style="42"/>
    <col min="6672" max="6672" width="12" style="42" customWidth="1"/>
    <col min="6673" max="6673" width="11.44140625" style="42" customWidth="1"/>
    <col min="6674" max="6675" width="12" style="42" customWidth="1"/>
    <col min="6676" max="6910" width="8.5546875" style="42"/>
    <col min="6911" max="6911" width="5.5546875" style="42" customWidth="1"/>
    <col min="6912" max="6912" width="13.33203125" style="42" bestFit="1" customWidth="1"/>
    <col min="6913" max="6913" width="17.6640625" style="42" customWidth="1"/>
    <col min="6914" max="6914" width="17.33203125" style="42" customWidth="1"/>
    <col min="6915" max="6915" width="13.6640625" style="42" customWidth="1"/>
    <col min="6916" max="6916" width="16.33203125" style="42" customWidth="1"/>
    <col min="6917" max="6917" width="12.6640625" style="42" customWidth="1"/>
    <col min="6918" max="6918" width="19.5546875" style="42" customWidth="1"/>
    <col min="6919" max="6919" width="20" style="42" customWidth="1"/>
    <col min="6920" max="6920" width="11.6640625" style="42" customWidth="1"/>
    <col min="6921" max="6921" width="10.6640625" style="42" customWidth="1"/>
    <col min="6922" max="6922" width="13.6640625" style="42" bestFit="1" customWidth="1"/>
    <col min="6923" max="6923" width="13.5546875" style="42" customWidth="1"/>
    <col min="6924" max="6924" width="17.33203125" style="42" customWidth="1"/>
    <col min="6925" max="6925" width="21.6640625" style="42" customWidth="1"/>
    <col min="6926" max="6926" width="12" style="42" customWidth="1"/>
    <col min="6927" max="6927" width="8.5546875" style="42"/>
    <col min="6928" max="6928" width="12" style="42" customWidth="1"/>
    <col min="6929" max="6929" width="11.44140625" style="42" customWidth="1"/>
    <col min="6930" max="6931" width="12" style="42" customWidth="1"/>
    <col min="6932" max="7166" width="8.5546875" style="42"/>
    <col min="7167" max="7167" width="5.5546875" style="42" customWidth="1"/>
    <col min="7168" max="7168" width="13.33203125" style="42" bestFit="1" customWidth="1"/>
    <col min="7169" max="7169" width="17.6640625" style="42" customWidth="1"/>
    <col min="7170" max="7170" width="17.33203125" style="42" customWidth="1"/>
    <col min="7171" max="7171" width="13.6640625" style="42" customWidth="1"/>
    <col min="7172" max="7172" width="16.33203125" style="42" customWidth="1"/>
    <col min="7173" max="7173" width="12.6640625" style="42" customWidth="1"/>
    <col min="7174" max="7174" width="19.5546875" style="42" customWidth="1"/>
    <col min="7175" max="7175" width="20" style="42" customWidth="1"/>
    <col min="7176" max="7176" width="11.6640625" style="42" customWidth="1"/>
    <col min="7177" max="7177" width="10.6640625" style="42" customWidth="1"/>
    <col min="7178" max="7178" width="13.6640625" style="42" bestFit="1" customWidth="1"/>
    <col min="7179" max="7179" width="13.5546875" style="42" customWidth="1"/>
    <col min="7180" max="7180" width="17.33203125" style="42" customWidth="1"/>
    <col min="7181" max="7181" width="21.6640625" style="42" customWidth="1"/>
    <col min="7182" max="7182" width="12" style="42" customWidth="1"/>
    <col min="7183" max="7183" width="8.5546875" style="42"/>
    <col min="7184" max="7184" width="12" style="42" customWidth="1"/>
    <col min="7185" max="7185" width="11.44140625" style="42" customWidth="1"/>
    <col min="7186" max="7187" width="12" style="42" customWidth="1"/>
    <col min="7188" max="7422" width="8.5546875" style="42"/>
    <col min="7423" max="7423" width="5.5546875" style="42" customWidth="1"/>
    <col min="7424" max="7424" width="13.33203125" style="42" bestFit="1" customWidth="1"/>
    <col min="7425" max="7425" width="17.6640625" style="42" customWidth="1"/>
    <col min="7426" max="7426" width="17.33203125" style="42" customWidth="1"/>
    <col min="7427" max="7427" width="13.6640625" style="42" customWidth="1"/>
    <col min="7428" max="7428" width="16.33203125" style="42" customWidth="1"/>
    <col min="7429" max="7429" width="12.6640625" style="42" customWidth="1"/>
    <col min="7430" max="7430" width="19.5546875" style="42" customWidth="1"/>
    <col min="7431" max="7431" width="20" style="42" customWidth="1"/>
    <col min="7432" max="7432" width="11.6640625" style="42" customWidth="1"/>
    <col min="7433" max="7433" width="10.6640625" style="42" customWidth="1"/>
    <col min="7434" max="7434" width="13.6640625" style="42" bestFit="1" customWidth="1"/>
    <col min="7435" max="7435" width="13.5546875" style="42" customWidth="1"/>
    <col min="7436" max="7436" width="17.33203125" style="42" customWidth="1"/>
    <col min="7437" max="7437" width="21.6640625" style="42" customWidth="1"/>
    <col min="7438" max="7438" width="12" style="42" customWidth="1"/>
    <col min="7439" max="7439" width="8.5546875" style="42"/>
    <col min="7440" max="7440" width="12" style="42" customWidth="1"/>
    <col min="7441" max="7441" width="11.44140625" style="42" customWidth="1"/>
    <col min="7442" max="7443" width="12" style="42" customWidth="1"/>
    <col min="7444" max="7678" width="8.5546875" style="42"/>
    <col min="7679" max="7679" width="5.5546875" style="42" customWidth="1"/>
    <col min="7680" max="7680" width="13.33203125" style="42" bestFit="1" customWidth="1"/>
    <col min="7681" max="7681" width="17.6640625" style="42" customWidth="1"/>
    <col min="7682" max="7682" width="17.33203125" style="42" customWidth="1"/>
    <col min="7683" max="7683" width="13.6640625" style="42" customWidth="1"/>
    <col min="7684" max="7684" width="16.33203125" style="42" customWidth="1"/>
    <col min="7685" max="7685" width="12.6640625" style="42" customWidth="1"/>
    <col min="7686" max="7686" width="19.5546875" style="42" customWidth="1"/>
    <col min="7687" max="7687" width="20" style="42" customWidth="1"/>
    <col min="7688" max="7688" width="11.6640625" style="42" customWidth="1"/>
    <col min="7689" max="7689" width="10.6640625" style="42" customWidth="1"/>
    <col min="7690" max="7690" width="13.6640625" style="42" bestFit="1" customWidth="1"/>
    <col min="7691" max="7691" width="13.5546875" style="42" customWidth="1"/>
    <col min="7692" max="7692" width="17.33203125" style="42" customWidth="1"/>
    <col min="7693" max="7693" width="21.6640625" style="42" customWidth="1"/>
    <col min="7694" max="7694" width="12" style="42" customWidth="1"/>
    <col min="7695" max="7695" width="8.5546875" style="42"/>
    <col min="7696" max="7696" width="12" style="42" customWidth="1"/>
    <col min="7697" max="7697" width="11.44140625" style="42" customWidth="1"/>
    <col min="7698" max="7699" width="12" style="42" customWidth="1"/>
    <col min="7700" max="7934" width="8.5546875" style="42"/>
    <col min="7935" max="7935" width="5.5546875" style="42" customWidth="1"/>
    <col min="7936" max="7936" width="13.33203125" style="42" bestFit="1" customWidth="1"/>
    <col min="7937" max="7937" width="17.6640625" style="42" customWidth="1"/>
    <col min="7938" max="7938" width="17.33203125" style="42" customWidth="1"/>
    <col min="7939" max="7939" width="13.6640625" style="42" customWidth="1"/>
    <col min="7940" max="7940" width="16.33203125" style="42" customWidth="1"/>
    <col min="7941" max="7941" width="12.6640625" style="42" customWidth="1"/>
    <col min="7942" max="7942" width="19.5546875" style="42" customWidth="1"/>
    <col min="7943" max="7943" width="20" style="42" customWidth="1"/>
    <col min="7944" max="7944" width="11.6640625" style="42" customWidth="1"/>
    <col min="7945" max="7945" width="10.6640625" style="42" customWidth="1"/>
    <col min="7946" max="7946" width="13.6640625" style="42" bestFit="1" customWidth="1"/>
    <col min="7947" max="7947" width="13.5546875" style="42" customWidth="1"/>
    <col min="7948" max="7948" width="17.33203125" style="42" customWidth="1"/>
    <col min="7949" max="7949" width="21.6640625" style="42" customWidth="1"/>
    <col min="7950" max="7950" width="12" style="42" customWidth="1"/>
    <col min="7951" max="7951" width="8.5546875" style="42"/>
    <col min="7952" max="7952" width="12" style="42" customWidth="1"/>
    <col min="7953" max="7953" width="11.44140625" style="42" customWidth="1"/>
    <col min="7954" max="7955" width="12" style="42" customWidth="1"/>
    <col min="7956" max="8190" width="8.5546875" style="42"/>
    <col min="8191" max="8191" width="5.5546875" style="42" customWidth="1"/>
    <col min="8192" max="8192" width="13.33203125" style="42" bestFit="1" customWidth="1"/>
    <col min="8193" max="8193" width="17.6640625" style="42" customWidth="1"/>
    <col min="8194" max="8194" width="17.33203125" style="42" customWidth="1"/>
    <col min="8195" max="8195" width="13.6640625" style="42" customWidth="1"/>
    <col min="8196" max="8196" width="16.33203125" style="42" customWidth="1"/>
    <col min="8197" max="8197" width="12.6640625" style="42" customWidth="1"/>
    <col min="8198" max="8198" width="19.5546875" style="42" customWidth="1"/>
    <col min="8199" max="8199" width="20" style="42" customWidth="1"/>
    <col min="8200" max="8200" width="11.6640625" style="42" customWidth="1"/>
    <col min="8201" max="8201" width="10.6640625" style="42" customWidth="1"/>
    <col min="8202" max="8202" width="13.6640625" style="42" bestFit="1" customWidth="1"/>
    <col min="8203" max="8203" width="13.5546875" style="42" customWidth="1"/>
    <col min="8204" max="8204" width="17.33203125" style="42" customWidth="1"/>
    <col min="8205" max="8205" width="21.6640625" style="42" customWidth="1"/>
    <col min="8206" max="8206" width="12" style="42" customWidth="1"/>
    <col min="8207" max="8207" width="8.5546875" style="42"/>
    <col min="8208" max="8208" width="12" style="42" customWidth="1"/>
    <col min="8209" max="8209" width="11.44140625" style="42" customWidth="1"/>
    <col min="8210" max="8211" width="12" style="42" customWidth="1"/>
    <col min="8212" max="8446" width="8.5546875" style="42"/>
    <col min="8447" max="8447" width="5.5546875" style="42" customWidth="1"/>
    <col min="8448" max="8448" width="13.33203125" style="42" bestFit="1" customWidth="1"/>
    <col min="8449" max="8449" width="17.6640625" style="42" customWidth="1"/>
    <col min="8450" max="8450" width="17.33203125" style="42" customWidth="1"/>
    <col min="8451" max="8451" width="13.6640625" style="42" customWidth="1"/>
    <col min="8452" max="8452" width="16.33203125" style="42" customWidth="1"/>
    <col min="8453" max="8453" width="12.6640625" style="42" customWidth="1"/>
    <col min="8454" max="8454" width="19.5546875" style="42" customWidth="1"/>
    <col min="8455" max="8455" width="20" style="42" customWidth="1"/>
    <col min="8456" max="8456" width="11.6640625" style="42" customWidth="1"/>
    <col min="8457" max="8457" width="10.6640625" style="42" customWidth="1"/>
    <col min="8458" max="8458" width="13.6640625" style="42" bestFit="1" customWidth="1"/>
    <col min="8459" max="8459" width="13.5546875" style="42" customWidth="1"/>
    <col min="8460" max="8460" width="17.33203125" style="42" customWidth="1"/>
    <col min="8461" max="8461" width="21.6640625" style="42" customWidth="1"/>
    <col min="8462" max="8462" width="12" style="42" customWidth="1"/>
    <col min="8463" max="8463" width="8.5546875" style="42"/>
    <col min="8464" max="8464" width="12" style="42" customWidth="1"/>
    <col min="8465" max="8465" width="11.44140625" style="42" customWidth="1"/>
    <col min="8466" max="8467" width="12" style="42" customWidth="1"/>
    <col min="8468" max="8702" width="8.5546875" style="42"/>
    <col min="8703" max="8703" width="5.5546875" style="42" customWidth="1"/>
    <col min="8704" max="8704" width="13.33203125" style="42" bestFit="1" customWidth="1"/>
    <col min="8705" max="8705" width="17.6640625" style="42" customWidth="1"/>
    <col min="8706" max="8706" width="17.33203125" style="42" customWidth="1"/>
    <col min="8707" max="8707" width="13.6640625" style="42" customWidth="1"/>
    <col min="8708" max="8708" width="16.33203125" style="42" customWidth="1"/>
    <col min="8709" max="8709" width="12.6640625" style="42" customWidth="1"/>
    <col min="8710" max="8710" width="19.5546875" style="42" customWidth="1"/>
    <col min="8711" max="8711" width="20" style="42" customWidth="1"/>
    <col min="8712" max="8712" width="11.6640625" style="42" customWidth="1"/>
    <col min="8713" max="8713" width="10.6640625" style="42" customWidth="1"/>
    <col min="8714" max="8714" width="13.6640625" style="42" bestFit="1" customWidth="1"/>
    <col min="8715" max="8715" width="13.5546875" style="42" customWidth="1"/>
    <col min="8716" max="8716" width="17.33203125" style="42" customWidth="1"/>
    <col min="8717" max="8717" width="21.6640625" style="42" customWidth="1"/>
    <col min="8718" max="8718" width="12" style="42" customWidth="1"/>
    <col min="8719" max="8719" width="8.5546875" style="42"/>
    <col min="8720" max="8720" width="12" style="42" customWidth="1"/>
    <col min="8721" max="8721" width="11.44140625" style="42" customWidth="1"/>
    <col min="8722" max="8723" width="12" style="42" customWidth="1"/>
    <col min="8724" max="8958" width="8.5546875" style="42"/>
    <col min="8959" max="8959" width="5.5546875" style="42" customWidth="1"/>
    <col min="8960" max="8960" width="13.33203125" style="42" bestFit="1" customWidth="1"/>
    <col min="8961" max="8961" width="17.6640625" style="42" customWidth="1"/>
    <col min="8962" max="8962" width="17.33203125" style="42" customWidth="1"/>
    <col min="8963" max="8963" width="13.6640625" style="42" customWidth="1"/>
    <col min="8964" max="8964" width="16.33203125" style="42" customWidth="1"/>
    <col min="8965" max="8965" width="12.6640625" style="42" customWidth="1"/>
    <col min="8966" max="8966" width="19.5546875" style="42" customWidth="1"/>
    <col min="8967" max="8967" width="20" style="42" customWidth="1"/>
    <col min="8968" max="8968" width="11.6640625" style="42" customWidth="1"/>
    <col min="8969" max="8969" width="10.6640625" style="42" customWidth="1"/>
    <col min="8970" max="8970" width="13.6640625" style="42" bestFit="1" customWidth="1"/>
    <col min="8971" max="8971" width="13.5546875" style="42" customWidth="1"/>
    <col min="8972" max="8972" width="17.33203125" style="42" customWidth="1"/>
    <col min="8973" max="8973" width="21.6640625" style="42" customWidth="1"/>
    <col min="8974" max="8974" width="12" style="42" customWidth="1"/>
    <col min="8975" max="8975" width="8.5546875" style="42"/>
    <col min="8976" max="8976" width="12" style="42" customWidth="1"/>
    <col min="8977" max="8977" width="11.44140625" style="42" customWidth="1"/>
    <col min="8978" max="8979" width="12" style="42" customWidth="1"/>
    <col min="8980" max="9214" width="8.5546875" style="42"/>
    <col min="9215" max="9215" width="5.5546875" style="42" customWidth="1"/>
    <col min="9216" max="9216" width="13.33203125" style="42" bestFit="1" customWidth="1"/>
    <col min="9217" max="9217" width="17.6640625" style="42" customWidth="1"/>
    <col min="9218" max="9218" width="17.33203125" style="42" customWidth="1"/>
    <col min="9219" max="9219" width="13.6640625" style="42" customWidth="1"/>
    <col min="9220" max="9220" width="16.33203125" style="42" customWidth="1"/>
    <col min="9221" max="9221" width="12.6640625" style="42" customWidth="1"/>
    <col min="9222" max="9222" width="19.5546875" style="42" customWidth="1"/>
    <col min="9223" max="9223" width="20" style="42" customWidth="1"/>
    <col min="9224" max="9224" width="11.6640625" style="42" customWidth="1"/>
    <col min="9225" max="9225" width="10.6640625" style="42" customWidth="1"/>
    <col min="9226" max="9226" width="13.6640625" style="42" bestFit="1" customWidth="1"/>
    <col min="9227" max="9227" width="13.5546875" style="42" customWidth="1"/>
    <col min="9228" max="9228" width="17.33203125" style="42" customWidth="1"/>
    <col min="9229" max="9229" width="21.6640625" style="42" customWidth="1"/>
    <col min="9230" max="9230" width="12" style="42" customWidth="1"/>
    <col min="9231" max="9231" width="8.5546875" style="42"/>
    <col min="9232" max="9232" width="12" style="42" customWidth="1"/>
    <col min="9233" max="9233" width="11.44140625" style="42" customWidth="1"/>
    <col min="9234" max="9235" width="12" style="42" customWidth="1"/>
    <col min="9236" max="9470" width="8.5546875" style="42"/>
    <col min="9471" max="9471" width="5.5546875" style="42" customWidth="1"/>
    <col min="9472" max="9472" width="13.33203125" style="42" bestFit="1" customWidth="1"/>
    <col min="9473" max="9473" width="17.6640625" style="42" customWidth="1"/>
    <col min="9474" max="9474" width="17.33203125" style="42" customWidth="1"/>
    <col min="9475" max="9475" width="13.6640625" style="42" customWidth="1"/>
    <col min="9476" max="9476" width="16.33203125" style="42" customWidth="1"/>
    <col min="9477" max="9477" width="12.6640625" style="42" customWidth="1"/>
    <col min="9478" max="9478" width="19.5546875" style="42" customWidth="1"/>
    <col min="9479" max="9479" width="20" style="42" customWidth="1"/>
    <col min="9480" max="9480" width="11.6640625" style="42" customWidth="1"/>
    <col min="9481" max="9481" width="10.6640625" style="42" customWidth="1"/>
    <col min="9482" max="9482" width="13.6640625" style="42" bestFit="1" customWidth="1"/>
    <col min="9483" max="9483" width="13.5546875" style="42" customWidth="1"/>
    <col min="9484" max="9484" width="17.33203125" style="42" customWidth="1"/>
    <col min="9485" max="9485" width="21.6640625" style="42" customWidth="1"/>
    <col min="9486" max="9486" width="12" style="42" customWidth="1"/>
    <col min="9487" max="9487" width="8.5546875" style="42"/>
    <col min="9488" max="9488" width="12" style="42" customWidth="1"/>
    <col min="9489" max="9489" width="11.44140625" style="42" customWidth="1"/>
    <col min="9490" max="9491" width="12" style="42" customWidth="1"/>
    <col min="9492" max="9726" width="8.5546875" style="42"/>
    <col min="9727" max="9727" width="5.5546875" style="42" customWidth="1"/>
    <col min="9728" max="9728" width="13.33203125" style="42" bestFit="1" customWidth="1"/>
    <col min="9729" max="9729" width="17.6640625" style="42" customWidth="1"/>
    <col min="9730" max="9730" width="17.33203125" style="42" customWidth="1"/>
    <col min="9731" max="9731" width="13.6640625" style="42" customWidth="1"/>
    <col min="9732" max="9732" width="16.33203125" style="42" customWidth="1"/>
    <col min="9733" max="9733" width="12.6640625" style="42" customWidth="1"/>
    <col min="9734" max="9734" width="19.5546875" style="42" customWidth="1"/>
    <col min="9735" max="9735" width="20" style="42" customWidth="1"/>
    <col min="9736" max="9736" width="11.6640625" style="42" customWidth="1"/>
    <col min="9737" max="9737" width="10.6640625" style="42" customWidth="1"/>
    <col min="9738" max="9738" width="13.6640625" style="42" bestFit="1" customWidth="1"/>
    <col min="9739" max="9739" width="13.5546875" style="42" customWidth="1"/>
    <col min="9740" max="9740" width="17.33203125" style="42" customWidth="1"/>
    <col min="9741" max="9741" width="21.6640625" style="42" customWidth="1"/>
    <col min="9742" max="9742" width="12" style="42" customWidth="1"/>
    <col min="9743" max="9743" width="8.5546875" style="42"/>
    <col min="9744" max="9744" width="12" style="42" customWidth="1"/>
    <col min="9745" max="9745" width="11.44140625" style="42" customWidth="1"/>
    <col min="9746" max="9747" width="12" style="42" customWidth="1"/>
    <col min="9748" max="9982" width="8.5546875" style="42"/>
    <col min="9983" max="9983" width="5.5546875" style="42" customWidth="1"/>
    <col min="9984" max="9984" width="13.33203125" style="42" bestFit="1" customWidth="1"/>
    <col min="9985" max="9985" width="17.6640625" style="42" customWidth="1"/>
    <col min="9986" max="9986" width="17.33203125" style="42" customWidth="1"/>
    <col min="9987" max="9987" width="13.6640625" style="42" customWidth="1"/>
    <col min="9988" max="9988" width="16.33203125" style="42" customWidth="1"/>
    <col min="9989" max="9989" width="12.6640625" style="42" customWidth="1"/>
    <col min="9990" max="9990" width="19.5546875" style="42" customWidth="1"/>
    <col min="9991" max="9991" width="20" style="42" customWidth="1"/>
    <col min="9992" max="9992" width="11.6640625" style="42" customWidth="1"/>
    <col min="9993" max="9993" width="10.6640625" style="42" customWidth="1"/>
    <col min="9994" max="9994" width="13.6640625" style="42" bestFit="1" customWidth="1"/>
    <col min="9995" max="9995" width="13.5546875" style="42" customWidth="1"/>
    <col min="9996" max="9996" width="17.33203125" style="42" customWidth="1"/>
    <col min="9997" max="9997" width="21.6640625" style="42" customWidth="1"/>
    <col min="9998" max="9998" width="12" style="42" customWidth="1"/>
    <col min="9999" max="9999" width="8.5546875" style="42"/>
    <col min="10000" max="10000" width="12" style="42" customWidth="1"/>
    <col min="10001" max="10001" width="11.44140625" style="42" customWidth="1"/>
    <col min="10002" max="10003" width="12" style="42" customWidth="1"/>
    <col min="10004" max="10238" width="8.5546875" style="42"/>
    <col min="10239" max="10239" width="5.5546875" style="42" customWidth="1"/>
    <col min="10240" max="10240" width="13.33203125" style="42" bestFit="1" customWidth="1"/>
    <col min="10241" max="10241" width="17.6640625" style="42" customWidth="1"/>
    <col min="10242" max="10242" width="17.33203125" style="42" customWidth="1"/>
    <col min="10243" max="10243" width="13.6640625" style="42" customWidth="1"/>
    <col min="10244" max="10244" width="16.33203125" style="42" customWidth="1"/>
    <col min="10245" max="10245" width="12.6640625" style="42" customWidth="1"/>
    <col min="10246" max="10246" width="19.5546875" style="42" customWidth="1"/>
    <col min="10247" max="10247" width="20" style="42" customWidth="1"/>
    <col min="10248" max="10248" width="11.6640625" style="42" customWidth="1"/>
    <col min="10249" max="10249" width="10.6640625" style="42" customWidth="1"/>
    <col min="10250" max="10250" width="13.6640625" style="42" bestFit="1" customWidth="1"/>
    <col min="10251" max="10251" width="13.5546875" style="42" customWidth="1"/>
    <col min="10252" max="10252" width="17.33203125" style="42" customWidth="1"/>
    <col min="10253" max="10253" width="21.6640625" style="42" customWidth="1"/>
    <col min="10254" max="10254" width="12" style="42" customWidth="1"/>
    <col min="10255" max="10255" width="8.5546875" style="42"/>
    <col min="10256" max="10256" width="12" style="42" customWidth="1"/>
    <col min="10257" max="10257" width="11.44140625" style="42" customWidth="1"/>
    <col min="10258" max="10259" width="12" style="42" customWidth="1"/>
    <col min="10260" max="10494" width="8.5546875" style="42"/>
    <col min="10495" max="10495" width="5.5546875" style="42" customWidth="1"/>
    <col min="10496" max="10496" width="13.33203125" style="42" bestFit="1" customWidth="1"/>
    <col min="10497" max="10497" width="17.6640625" style="42" customWidth="1"/>
    <col min="10498" max="10498" width="17.33203125" style="42" customWidth="1"/>
    <col min="10499" max="10499" width="13.6640625" style="42" customWidth="1"/>
    <col min="10500" max="10500" width="16.33203125" style="42" customWidth="1"/>
    <col min="10501" max="10501" width="12.6640625" style="42" customWidth="1"/>
    <col min="10502" max="10502" width="19.5546875" style="42" customWidth="1"/>
    <col min="10503" max="10503" width="20" style="42" customWidth="1"/>
    <col min="10504" max="10504" width="11.6640625" style="42" customWidth="1"/>
    <col min="10505" max="10505" width="10.6640625" style="42" customWidth="1"/>
    <col min="10506" max="10506" width="13.6640625" style="42" bestFit="1" customWidth="1"/>
    <col min="10507" max="10507" width="13.5546875" style="42" customWidth="1"/>
    <col min="10508" max="10508" width="17.33203125" style="42" customWidth="1"/>
    <col min="10509" max="10509" width="21.6640625" style="42" customWidth="1"/>
    <col min="10510" max="10510" width="12" style="42" customWidth="1"/>
    <col min="10511" max="10511" width="8.5546875" style="42"/>
    <col min="10512" max="10512" width="12" style="42" customWidth="1"/>
    <col min="10513" max="10513" width="11.44140625" style="42" customWidth="1"/>
    <col min="10514" max="10515" width="12" style="42" customWidth="1"/>
    <col min="10516" max="10750" width="8.5546875" style="42"/>
    <col min="10751" max="10751" width="5.5546875" style="42" customWidth="1"/>
    <col min="10752" max="10752" width="13.33203125" style="42" bestFit="1" customWidth="1"/>
    <col min="10753" max="10753" width="17.6640625" style="42" customWidth="1"/>
    <col min="10754" max="10754" width="17.33203125" style="42" customWidth="1"/>
    <col min="10755" max="10755" width="13.6640625" style="42" customWidth="1"/>
    <col min="10756" max="10756" width="16.33203125" style="42" customWidth="1"/>
    <col min="10757" max="10757" width="12.6640625" style="42" customWidth="1"/>
    <col min="10758" max="10758" width="19.5546875" style="42" customWidth="1"/>
    <col min="10759" max="10759" width="20" style="42" customWidth="1"/>
    <col min="10760" max="10760" width="11.6640625" style="42" customWidth="1"/>
    <col min="10761" max="10761" width="10.6640625" style="42" customWidth="1"/>
    <col min="10762" max="10762" width="13.6640625" style="42" bestFit="1" customWidth="1"/>
    <col min="10763" max="10763" width="13.5546875" style="42" customWidth="1"/>
    <col min="10764" max="10764" width="17.33203125" style="42" customWidth="1"/>
    <col min="10765" max="10765" width="21.6640625" style="42" customWidth="1"/>
    <col min="10766" max="10766" width="12" style="42" customWidth="1"/>
    <col min="10767" max="10767" width="8.5546875" style="42"/>
    <col min="10768" max="10768" width="12" style="42" customWidth="1"/>
    <col min="10769" max="10769" width="11.44140625" style="42" customWidth="1"/>
    <col min="10770" max="10771" width="12" style="42" customWidth="1"/>
    <col min="10772" max="11006" width="8.5546875" style="42"/>
    <col min="11007" max="11007" width="5.5546875" style="42" customWidth="1"/>
    <col min="11008" max="11008" width="13.33203125" style="42" bestFit="1" customWidth="1"/>
    <col min="11009" max="11009" width="17.6640625" style="42" customWidth="1"/>
    <col min="11010" max="11010" width="17.33203125" style="42" customWidth="1"/>
    <col min="11011" max="11011" width="13.6640625" style="42" customWidth="1"/>
    <col min="11012" max="11012" width="16.33203125" style="42" customWidth="1"/>
    <col min="11013" max="11013" width="12.6640625" style="42" customWidth="1"/>
    <col min="11014" max="11014" width="19.5546875" style="42" customWidth="1"/>
    <col min="11015" max="11015" width="20" style="42" customWidth="1"/>
    <col min="11016" max="11016" width="11.6640625" style="42" customWidth="1"/>
    <col min="11017" max="11017" width="10.6640625" style="42" customWidth="1"/>
    <col min="11018" max="11018" width="13.6640625" style="42" bestFit="1" customWidth="1"/>
    <col min="11019" max="11019" width="13.5546875" style="42" customWidth="1"/>
    <col min="11020" max="11020" width="17.33203125" style="42" customWidth="1"/>
    <col min="11021" max="11021" width="21.6640625" style="42" customWidth="1"/>
    <col min="11022" max="11022" width="12" style="42" customWidth="1"/>
    <col min="11023" max="11023" width="8.5546875" style="42"/>
    <col min="11024" max="11024" width="12" style="42" customWidth="1"/>
    <col min="11025" max="11025" width="11.44140625" style="42" customWidth="1"/>
    <col min="11026" max="11027" width="12" style="42" customWidth="1"/>
    <col min="11028" max="11262" width="8.5546875" style="42"/>
    <col min="11263" max="11263" width="5.5546875" style="42" customWidth="1"/>
    <col min="11264" max="11264" width="13.33203125" style="42" bestFit="1" customWidth="1"/>
    <col min="11265" max="11265" width="17.6640625" style="42" customWidth="1"/>
    <col min="11266" max="11266" width="17.33203125" style="42" customWidth="1"/>
    <col min="11267" max="11267" width="13.6640625" style="42" customWidth="1"/>
    <col min="11268" max="11268" width="16.33203125" style="42" customWidth="1"/>
    <col min="11269" max="11269" width="12.6640625" style="42" customWidth="1"/>
    <col min="11270" max="11270" width="19.5546875" style="42" customWidth="1"/>
    <col min="11271" max="11271" width="20" style="42" customWidth="1"/>
    <col min="11272" max="11272" width="11.6640625" style="42" customWidth="1"/>
    <col min="11273" max="11273" width="10.6640625" style="42" customWidth="1"/>
    <col min="11274" max="11274" width="13.6640625" style="42" bestFit="1" customWidth="1"/>
    <col min="11275" max="11275" width="13.5546875" style="42" customWidth="1"/>
    <col min="11276" max="11276" width="17.33203125" style="42" customWidth="1"/>
    <col min="11277" max="11277" width="21.6640625" style="42" customWidth="1"/>
    <col min="11278" max="11278" width="12" style="42" customWidth="1"/>
    <col min="11279" max="11279" width="8.5546875" style="42"/>
    <col min="11280" max="11280" width="12" style="42" customWidth="1"/>
    <col min="11281" max="11281" width="11.44140625" style="42" customWidth="1"/>
    <col min="11282" max="11283" width="12" style="42" customWidth="1"/>
    <col min="11284" max="11518" width="8.5546875" style="42"/>
    <col min="11519" max="11519" width="5.5546875" style="42" customWidth="1"/>
    <col min="11520" max="11520" width="13.33203125" style="42" bestFit="1" customWidth="1"/>
    <col min="11521" max="11521" width="17.6640625" style="42" customWidth="1"/>
    <col min="11522" max="11522" width="17.33203125" style="42" customWidth="1"/>
    <col min="11523" max="11523" width="13.6640625" style="42" customWidth="1"/>
    <col min="11524" max="11524" width="16.33203125" style="42" customWidth="1"/>
    <col min="11525" max="11525" width="12.6640625" style="42" customWidth="1"/>
    <col min="11526" max="11526" width="19.5546875" style="42" customWidth="1"/>
    <col min="11527" max="11527" width="20" style="42" customWidth="1"/>
    <col min="11528" max="11528" width="11.6640625" style="42" customWidth="1"/>
    <col min="11529" max="11529" width="10.6640625" style="42" customWidth="1"/>
    <col min="11530" max="11530" width="13.6640625" style="42" bestFit="1" customWidth="1"/>
    <col min="11531" max="11531" width="13.5546875" style="42" customWidth="1"/>
    <col min="11532" max="11532" width="17.33203125" style="42" customWidth="1"/>
    <col min="11533" max="11533" width="21.6640625" style="42" customWidth="1"/>
    <col min="11534" max="11534" width="12" style="42" customWidth="1"/>
    <col min="11535" max="11535" width="8.5546875" style="42"/>
    <col min="11536" max="11536" width="12" style="42" customWidth="1"/>
    <col min="11537" max="11537" width="11.44140625" style="42" customWidth="1"/>
    <col min="11538" max="11539" width="12" style="42" customWidth="1"/>
    <col min="11540" max="11774" width="8.5546875" style="42"/>
    <col min="11775" max="11775" width="5.5546875" style="42" customWidth="1"/>
    <col min="11776" max="11776" width="13.33203125" style="42" bestFit="1" customWidth="1"/>
    <col min="11777" max="11777" width="17.6640625" style="42" customWidth="1"/>
    <col min="11778" max="11778" width="17.33203125" style="42" customWidth="1"/>
    <col min="11779" max="11779" width="13.6640625" style="42" customWidth="1"/>
    <col min="11780" max="11780" width="16.33203125" style="42" customWidth="1"/>
    <col min="11781" max="11781" width="12.6640625" style="42" customWidth="1"/>
    <col min="11782" max="11782" width="19.5546875" style="42" customWidth="1"/>
    <col min="11783" max="11783" width="20" style="42" customWidth="1"/>
    <col min="11784" max="11784" width="11.6640625" style="42" customWidth="1"/>
    <col min="11785" max="11785" width="10.6640625" style="42" customWidth="1"/>
    <col min="11786" max="11786" width="13.6640625" style="42" bestFit="1" customWidth="1"/>
    <col min="11787" max="11787" width="13.5546875" style="42" customWidth="1"/>
    <col min="11788" max="11788" width="17.33203125" style="42" customWidth="1"/>
    <col min="11789" max="11789" width="21.6640625" style="42" customWidth="1"/>
    <col min="11790" max="11790" width="12" style="42" customWidth="1"/>
    <col min="11791" max="11791" width="8.5546875" style="42"/>
    <col min="11792" max="11792" width="12" style="42" customWidth="1"/>
    <col min="11793" max="11793" width="11.44140625" style="42" customWidth="1"/>
    <col min="11794" max="11795" width="12" style="42" customWidth="1"/>
    <col min="11796" max="12030" width="8.5546875" style="42"/>
    <col min="12031" max="12031" width="5.5546875" style="42" customWidth="1"/>
    <col min="12032" max="12032" width="13.33203125" style="42" bestFit="1" customWidth="1"/>
    <col min="12033" max="12033" width="17.6640625" style="42" customWidth="1"/>
    <col min="12034" max="12034" width="17.33203125" style="42" customWidth="1"/>
    <col min="12035" max="12035" width="13.6640625" style="42" customWidth="1"/>
    <col min="12036" max="12036" width="16.33203125" style="42" customWidth="1"/>
    <col min="12037" max="12037" width="12.6640625" style="42" customWidth="1"/>
    <col min="12038" max="12038" width="19.5546875" style="42" customWidth="1"/>
    <col min="12039" max="12039" width="20" style="42" customWidth="1"/>
    <col min="12040" max="12040" width="11.6640625" style="42" customWidth="1"/>
    <col min="12041" max="12041" width="10.6640625" style="42" customWidth="1"/>
    <col min="12042" max="12042" width="13.6640625" style="42" bestFit="1" customWidth="1"/>
    <col min="12043" max="12043" width="13.5546875" style="42" customWidth="1"/>
    <col min="12044" max="12044" width="17.33203125" style="42" customWidth="1"/>
    <col min="12045" max="12045" width="21.6640625" style="42" customWidth="1"/>
    <col min="12046" max="12046" width="12" style="42" customWidth="1"/>
    <col min="12047" max="12047" width="8.5546875" style="42"/>
    <col min="12048" max="12048" width="12" style="42" customWidth="1"/>
    <col min="12049" max="12049" width="11.44140625" style="42" customWidth="1"/>
    <col min="12050" max="12051" width="12" style="42" customWidth="1"/>
    <col min="12052" max="12286" width="8.5546875" style="42"/>
    <col min="12287" max="12287" width="5.5546875" style="42" customWidth="1"/>
    <col min="12288" max="12288" width="13.33203125" style="42" bestFit="1" customWidth="1"/>
    <col min="12289" max="12289" width="17.6640625" style="42" customWidth="1"/>
    <col min="12290" max="12290" width="17.33203125" style="42" customWidth="1"/>
    <col min="12291" max="12291" width="13.6640625" style="42" customWidth="1"/>
    <col min="12292" max="12292" width="16.33203125" style="42" customWidth="1"/>
    <col min="12293" max="12293" width="12.6640625" style="42" customWidth="1"/>
    <col min="12294" max="12294" width="19.5546875" style="42" customWidth="1"/>
    <col min="12295" max="12295" width="20" style="42" customWidth="1"/>
    <col min="12296" max="12296" width="11.6640625" style="42" customWidth="1"/>
    <col min="12297" max="12297" width="10.6640625" style="42" customWidth="1"/>
    <col min="12298" max="12298" width="13.6640625" style="42" bestFit="1" customWidth="1"/>
    <col min="12299" max="12299" width="13.5546875" style="42" customWidth="1"/>
    <col min="12300" max="12300" width="17.33203125" style="42" customWidth="1"/>
    <col min="12301" max="12301" width="21.6640625" style="42" customWidth="1"/>
    <col min="12302" max="12302" width="12" style="42" customWidth="1"/>
    <col min="12303" max="12303" width="8.5546875" style="42"/>
    <col min="12304" max="12304" width="12" style="42" customWidth="1"/>
    <col min="12305" max="12305" width="11.44140625" style="42" customWidth="1"/>
    <col min="12306" max="12307" width="12" style="42" customWidth="1"/>
    <col min="12308" max="12542" width="8.5546875" style="42"/>
    <col min="12543" max="12543" width="5.5546875" style="42" customWidth="1"/>
    <col min="12544" max="12544" width="13.33203125" style="42" bestFit="1" customWidth="1"/>
    <col min="12545" max="12545" width="17.6640625" style="42" customWidth="1"/>
    <col min="12546" max="12546" width="17.33203125" style="42" customWidth="1"/>
    <col min="12547" max="12547" width="13.6640625" style="42" customWidth="1"/>
    <col min="12548" max="12548" width="16.33203125" style="42" customWidth="1"/>
    <col min="12549" max="12549" width="12.6640625" style="42" customWidth="1"/>
    <col min="12550" max="12550" width="19.5546875" style="42" customWidth="1"/>
    <col min="12551" max="12551" width="20" style="42" customWidth="1"/>
    <col min="12552" max="12552" width="11.6640625" style="42" customWidth="1"/>
    <col min="12553" max="12553" width="10.6640625" style="42" customWidth="1"/>
    <col min="12554" max="12554" width="13.6640625" style="42" bestFit="1" customWidth="1"/>
    <col min="12555" max="12555" width="13.5546875" style="42" customWidth="1"/>
    <col min="12556" max="12556" width="17.33203125" style="42" customWidth="1"/>
    <col min="12557" max="12557" width="21.6640625" style="42" customWidth="1"/>
    <col min="12558" max="12558" width="12" style="42" customWidth="1"/>
    <col min="12559" max="12559" width="8.5546875" style="42"/>
    <col min="12560" max="12560" width="12" style="42" customWidth="1"/>
    <col min="12561" max="12561" width="11.44140625" style="42" customWidth="1"/>
    <col min="12562" max="12563" width="12" style="42" customWidth="1"/>
    <col min="12564" max="12798" width="8.5546875" style="42"/>
    <col min="12799" max="12799" width="5.5546875" style="42" customWidth="1"/>
    <col min="12800" max="12800" width="13.33203125" style="42" bestFit="1" customWidth="1"/>
    <col min="12801" max="12801" width="17.6640625" style="42" customWidth="1"/>
    <col min="12802" max="12802" width="17.33203125" style="42" customWidth="1"/>
    <col min="12803" max="12803" width="13.6640625" style="42" customWidth="1"/>
    <col min="12804" max="12804" width="16.33203125" style="42" customWidth="1"/>
    <col min="12805" max="12805" width="12.6640625" style="42" customWidth="1"/>
    <col min="12806" max="12806" width="19.5546875" style="42" customWidth="1"/>
    <col min="12807" max="12807" width="20" style="42" customWidth="1"/>
    <col min="12808" max="12808" width="11.6640625" style="42" customWidth="1"/>
    <col min="12809" max="12809" width="10.6640625" style="42" customWidth="1"/>
    <col min="12810" max="12810" width="13.6640625" style="42" bestFit="1" customWidth="1"/>
    <col min="12811" max="12811" width="13.5546875" style="42" customWidth="1"/>
    <col min="12812" max="12812" width="17.33203125" style="42" customWidth="1"/>
    <col min="12813" max="12813" width="21.6640625" style="42" customWidth="1"/>
    <col min="12814" max="12814" width="12" style="42" customWidth="1"/>
    <col min="12815" max="12815" width="8.5546875" style="42"/>
    <col min="12816" max="12816" width="12" style="42" customWidth="1"/>
    <col min="12817" max="12817" width="11.44140625" style="42" customWidth="1"/>
    <col min="12818" max="12819" width="12" style="42" customWidth="1"/>
    <col min="12820" max="13054" width="8.5546875" style="42"/>
    <col min="13055" max="13055" width="5.5546875" style="42" customWidth="1"/>
    <col min="13056" max="13056" width="13.33203125" style="42" bestFit="1" customWidth="1"/>
    <col min="13057" max="13057" width="17.6640625" style="42" customWidth="1"/>
    <col min="13058" max="13058" width="17.33203125" style="42" customWidth="1"/>
    <col min="13059" max="13059" width="13.6640625" style="42" customWidth="1"/>
    <col min="13060" max="13060" width="16.33203125" style="42" customWidth="1"/>
    <col min="13061" max="13061" width="12.6640625" style="42" customWidth="1"/>
    <col min="13062" max="13062" width="19.5546875" style="42" customWidth="1"/>
    <col min="13063" max="13063" width="20" style="42" customWidth="1"/>
    <col min="13064" max="13064" width="11.6640625" style="42" customWidth="1"/>
    <col min="13065" max="13065" width="10.6640625" style="42" customWidth="1"/>
    <col min="13066" max="13066" width="13.6640625" style="42" bestFit="1" customWidth="1"/>
    <col min="13067" max="13067" width="13.5546875" style="42" customWidth="1"/>
    <col min="13068" max="13068" width="17.33203125" style="42" customWidth="1"/>
    <col min="13069" max="13069" width="21.6640625" style="42" customWidth="1"/>
    <col min="13070" max="13070" width="12" style="42" customWidth="1"/>
    <col min="13071" max="13071" width="8.5546875" style="42"/>
    <col min="13072" max="13072" width="12" style="42" customWidth="1"/>
    <col min="13073" max="13073" width="11.44140625" style="42" customWidth="1"/>
    <col min="13074" max="13075" width="12" style="42" customWidth="1"/>
    <col min="13076" max="13310" width="8.5546875" style="42"/>
    <col min="13311" max="13311" width="5.5546875" style="42" customWidth="1"/>
    <col min="13312" max="13312" width="13.33203125" style="42" bestFit="1" customWidth="1"/>
    <col min="13313" max="13313" width="17.6640625" style="42" customWidth="1"/>
    <col min="13314" max="13314" width="17.33203125" style="42" customWidth="1"/>
    <col min="13315" max="13315" width="13.6640625" style="42" customWidth="1"/>
    <col min="13316" max="13316" width="16.33203125" style="42" customWidth="1"/>
    <col min="13317" max="13317" width="12.6640625" style="42" customWidth="1"/>
    <col min="13318" max="13318" width="19.5546875" style="42" customWidth="1"/>
    <col min="13319" max="13319" width="20" style="42" customWidth="1"/>
    <col min="13320" max="13320" width="11.6640625" style="42" customWidth="1"/>
    <col min="13321" max="13321" width="10.6640625" style="42" customWidth="1"/>
    <col min="13322" max="13322" width="13.6640625" style="42" bestFit="1" customWidth="1"/>
    <col min="13323" max="13323" width="13.5546875" style="42" customWidth="1"/>
    <col min="13324" max="13324" width="17.33203125" style="42" customWidth="1"/>
    <col min="13325" max="13325" width="21.6640625" style="42" customWidth="1"/>
    <col min="13326" max="13326" width="12" style="42" customWidth="1"/>
    <col min="13327" max="13327" width="8.5546875" style="42"/>
    <col min="13328" max="13328" width="12" style="42" customWidth="1"/>
    <col min="13329" max="13329" width="11.44140625" style="42" customWidth="1"/>
    <col min="13330" max="13331" width="12" style="42" customWidth="1"/>
    <col min="13332" max="13566" width="8.5546875" style="42"/>
    <col min="13567" max="13567" width="5.5546875" style="42" customWidth="1"/>
    <col min="13568" max="13568" width="13.33203125" style="42" bestFit="1" customWidth="1"/>
    <col min="13569" max="13569" width="17.6640625" style="42" customWidth="1"/>
    <col min="13570" max="13570" width="17.33203125" style="42" customWidth="1"/>
    <col min="13571" max="13571" width="13.6640625" style="42" customWidth="1"/>
    <col min="13572" max="13572" width="16.33203125" style="42" customWidth="1"/>
    <col min="13573" max="13573" width="12.6640625" style="42" customWidth="1"/>
    <col min="13574" max="13574" width="19.5546875" style="42" customWidth="1"/>
    <col min="13575" max="13575" width="20" style="42" customWidth="1"/>
    <col min="13576" max="13576" width="11.6640625" style="42" customWidth="1"/>
    <col min="13577" max="13577" width="10.6640625" style="42" customWidth="1"/>
    <col min="13578" max="13578" width="13.6640625" style="42" bestFit="1" customWidth="1"/>
    <col min="13579" max="13579" width="13.5546875" style="42" customWidth="1"/>
    <col min="13580" max="13580" width="17.33203125" style="42" customWidth="1"/>
    <col min="13581" max="13581" width="21.6640625" style="42" customWidth="1"/>
    <col min="13582" max="13582" width="12" style="42" customWidth="1"/>
    <col min="13583" max="13583" width="8.5546875" style="42"/>
    <col min="13584" max="13584" width="12" style="42" customWidth="1"/>
    <col min="13585" max="13585" width="11.44140625" style="42" customWidth="1"/>
    <col min="13586" max="13587" width="12" style="42" customWidth="1"/>
    <col min="13588" max="13822" width="8.5546875" style="42"/>
    <col min="13823" max="13823" width="5.5546875" style="42" customWidth="1"/>
    <col min="13824" max="13824" width="13.33203125" style="42" bestFit="1" customWidth="1"/>
    <col min="13825" max="13825" width="17.6640625" style="42" customWidth="1"/>
    <col min="13826" max="13826" width="17.33203125" style="42" customWidth="1"/>
    <col min="13827" max="13827" width="13.6640625" style="42" customWidth="1"/>
    <col min="13828" max="13828" width="16.33203125" style="42" customWidth="1"/>
    <col min="13829" max="13829" width="12.6640625" style="42" customWidth="1"/>
    <col min="13830" max="13830" width="19.5546875" style="42" customWidth="1"/>
    <col min="13831" max="13831" width="20" style="42" customWidth="1"/>
    <col min="13832" max="13832" width="11.6640625" style="42" customWidth="1"/>
    <col min="13833" max="13833" width="10.6640625" style="42" customWidth="1"/>
    <col min="13834" max="13834" width="13.6640625" style="42" bestFit="1" customWidth="1"/>
    <col min="13835" max="13835" width="13.5546875" style="42" customWidth="1"/>
    <col min="13836" max="13836" width="17.33203125" style="42" customWidth="1"/>
    <col min="13837" max="13837" width="21.6640625" style="42" customWidth="1"/>
    <col min="13838" max="13838" width="12" style="42" customWidth="1"/>
    <col min="13839" max="13839" width="8.5546875" style="42"/>
    <col min="13840" max="13840" width="12" style="42" customWidth="1"/>
    <col min="13841" max="13841" width="11.44140625" style="42" customWidth="1"/>
    <col min="13842" max="13843" width="12" style="42" customWidth="1"/>
    <col min="13844" max="14078" width="8.5546875" style="42"/>
    <col min="14079" max="14079" width="5.5546875" style="42" customWidth="1"/>
    <col min="14080" max="14080" width="13.33203125" style="42" bestFit="1" customWidth="1"/>
    <col min="14081" max="14081" width="17.6640625" style="42" customWidth="1"/>
    <col min="14082" max="14082" width="17.33203125" style="42" customWidth="1"/>
    <col min="14083" max="14083" width="13.6640625" style="42" customWidth="1"/>
    <col min="14084" max="14084" width="16.33203125" style="42" customWidth="1"/>
    <col min="14085" max="14085" width="12.6640625" style="42" customWidth="1"/>
    <col min="14086" max="14086" width="19.5546875" style="42" customWidth="1"/>
    <col min="14087" max="14087" width="20" style="42" customWidth="1"/>
    <col min="14088" max="14088" width="11.6640625" style="42" customWidth="1"/>
    <col min="14089" max="14089" width="10.6640625" style="42" customWidth="1"/>
    <col min="14090" max="14090" width="13.6640625" style="42" bestFit="1" customWidth="1"/>
    <col min="14091" max="14091" width="13.5546875" style="42" customWidth="1"/>
    <col min="14092" max="14092" width="17.33203125" style="42" customWidth="1"/>
    <col min="14093" max="14093" width="21.6640625" style="42" customWidth="1"/>
    <col min="14094" max="14094" width="12" style="42" customWidth="1"/>
    <col min="14095" max="14095" width="8.5546875" style="42"/>
    <col min="14096" max="14096" width="12" style="42" customWidth="1"/>
    <col min="14097" max="14097" width="11.44140625" style="42" customWidth="1"/>
    <col min="14098" max="14099" width="12" style="42" customWidth="1"/>
    <col min="14100" max="14334" width="8.5546875" style="42"/>
    <col min="14335" max="14335" width="5.5546875" style="42" customWidth="1"/>
    <col min="14336" max="14336" width="13.33203125" style="42" bestFit="1" customWidth="1"/>
    <col min="14337" max="14337" width="17.6640625" style="42" customWidth="1"/>
    <col min="14338" max="14338" width="17.33203125" style="42" customWidth="1"/>
    <col min="14339" max="14339" width="13.6640625" style="42" customWidth="1"/>
    <col min="14340" max="14340" width="16.33203125" style="42" customWidth="1"/>
    <col min="14341" max="14341" width="12.6640625" style="42" customWidth="1"/>
    <col min="14342" max="14342" width="19.5546875" style="42" customWidth="1"/>
    <col min="14343" max="14343" width="20" style="42" customWidth="1"/>
    <col min="14344" max="14344" width="11.6640625" style="42" customWidth="1"/>
    <col min="14345" max="14345" width="10.6640625" style="42" customWidth="1"/>
    <col min="14346" max="14346" width="13.6640625" style="42" bestFit="1" customWidth="1"/>
    <col min="14347" max="14347" width="13.5546875" style="42" customWidth="1"/>
    <col min="14348" max="14348" width="17.33203125" style="42" customWidth="1"/>
    <col min="14349" max="14349" width="21.6640625" style="42" customWidth="1"/>
    <col min="14350" max="14350" width="12" style="42" customWidth="1"/>
    <col min="14351" max="14351" width="8.5546875" style="42"/>
    <col min="14352" max="14352" width="12" style="42" customWidth="1"/>
    <col min="14353" max="14353" width="11.44140625" style="42" customWidth="1"/>
    <col min="14354" max="14355" width="12" style="42" customWidth="1"/>
    <col min="14356" max="14590" width="8.5546875" style="42"/>
    <col min="14591" max="14591" width="5.5546875" style="42" customWidth="1"/>
    <col min="14592" max="14592" width="13.33203125" style="42" bestFit="1" customWidth="1"/>
    <col min="14593" max="14593" width="17.6640625" style="42" customWidth="1"/>
    <col min="14594" max="14594" width="17.33203125" style="42" customWidth="1"/>
    <col min="14595" max="14595" width="13.6640625" style="42" customWidth="1"/>
    <col min="14596" max="14596" width="16.33203125" style="42" customWidth="1"/>
    <col min="14597" max="14597" width="12.6640625" style="42" customWidth="1"/>
    <col min="14598" max="14598" width="19.5546875" style="42" customWidth="1"/>
    <col min="14599" max="14599" width="20" style="42" customWidth="1"/>
    <col min="14600" max="14600" width="11.6640625" style="42" customWidth="1"/>
    <col min="14601" max="14601" width="10.6640625" style="42" customWidth="1"/>
    <col min="14602" max="14602" width="13.6640625" style="42" bestFit="1" customWidth="1"/>
    <col min="14603" max="14603" width="13.5546875" style="42" customWidth="1"/>
    <col min="14604" max="14604" width="17.33203125" style="42" customWidth="1"/>
    <col min="14605" max="14605" width="21.6640625" style="42" customWidth="1"/>
    <col min="14606" max="14606" width="12" style="42" customWidth="1"/>
    <col min="14607" max="14607" width="8.5546875" style="42"/>
    <col min="14608" max="14608" width="12" style="42" customWidth="1"/>
    <col min="14609" max="14609" width="11.44140625" style="42" customWidth="1"/>
    <col min="14610" max="14611" width="12" style="42" customWidth="1"/>
    <col min="14612" max="14846" width="8.5546875" style="42"/>
    <col min="14847" max="14847" width="5.5546875" style="42" customWidth="1"/>
    <col min="14848" max="14848" width="13.33203125" style="42" bestFit="1" customWidth="1"/>
    <col min="14849" max="14849" width="17.6640625" style="42" customWidth="1"/>
    <col min="14850" max="14850" width="17.33203125" style="42" customWidth="1"/>
    <col min="14851" max="14851" width="13.6640625" style="42" customWidth="1"/>
    <col min="14852" max="14852" width="16.33203125" style="42" customWidth="1"/>
    <col min="14853" max="14853" width="12.6640625" style="42" customWidth="1"/>
    <col min="14854" max="14854" width="19.5546875" style="42" customWidth="1"/>
    <col min="14855" max="14855" width="20" style="42" customWidth="1"/>
    <col min="14856" max="14856" width="11.6640625" style="42" customWidth="1"/>
    <col min="14857" max="14857" width="10.6640625" style="42" customWidth="1"/>
    <col min="14858" max="14858" width="13.6640625" style="42" bestFit="1" customWidth="1"/>
    <col min="14859" max="14859" width="13.5546875" style="42" customWidth="1"/>
    <col min="14860" max="14860" width="17.33203125" style="42" customWidth="1"/>
    <col min="14861" max="14861" width="21.6640625" style="42" customWidth="1"/>
    <col min="14862" max="14862" width="12" style="42" customWidth="1"/>
    <col min="14863" max="14863" width="8.5546875" style="42"/>
    <col min="14864" max="14864" width="12" style="42" customWidth="1"/>
    <col min="14865" max="14865" width="11.44140625" style="42" customWidth="1"/>
    <col min="14866" max="14867" width="12" style="42" customWidth="1"/>
    <col min="14868" max="15102" width="8.5546875" style="42"/>
    <col min="15103" max="15103" width="5.5546875" style="42" customWidth="1"/>
    <col min="15104" max="15104" width="13.33203125" style="42" bestFit="1" customWidth="1"/>
    <col min="15105" max="15105" width="17.6640625" style="42" customWidth="1"/>
    <col min="15106" max="15106" width="17.33203125" style="42" customWidth="1"/>
    <col min="15107" max="15107" width="13.6640625" style="42" customWidth="1"/>
    <col min="15108" max="15108" width="16.33203125" style="42" customWidth="1"/>
    <col min="15109" max="15109" width="12.6640625" style="42" customWidth="1"/>
    <col min="15110" max="15110" width="19.5546875" style="42" customWidth="1"/>
    <col min="15111" max="15111" width="20" style="42" customWidth="1"/>
    <col min="15112" max="15112" width="11.6640625" style="42" customWidth="1"/>
    <col min="15113" max="15113" width="10.6640625" style="42" customWidth="1"/>
    <col min="15114" max="15114" width="13.6640625" style="42" bestFit="1" customWidth="1"/>
    <col min="15115" max="15115" width="13.5546875" style="42" customWidth="1"/>
    <col min="15116" max="15116" width="17.33203125" style="42" customWidth="1"/>
    <col min="15117" max="15117" width="21.6640625" style="42" customWidth="1"/>
    <col min="15118" max="15118" width="12" style="42" customWidth="1"/>
    <col min="15119" max="15119" width="8.5546875" style="42"/>
    <col min="15120" max="15120" width="12" style="42" customWidth="1"/>
    <col min="15121" max="15121" width="11.44140625" style="42" customWidth="1"/>
    <col min="15122" max="15123" width="12" style="42" customWidth="1"/>
    <col min="15124" max="15358" width="8.5546875" style="42"/>
    <col min="15359" max="15359" width="5.5546875" style="42" customWidth="1"/>
    <col min="15360" max="15360" width="13.33203125" style="42" bestFit="1" customWidth="1"/>
    <col min="15361" max="15361" width="17.6640625" style="42" customWidth="1"/>
    <col min="15362" max="15362" width="17.33203125" style="42" customWidth="1"/>
    <col min="15363" max="15363" width="13.6640625" style="42" customWidth="1"/>
    <col min="15364" max="15364" width="16.33203125" style="42" customWidth="1"/>
    <col min="15365" max="15365" width="12.6640625" style="42" customWidth="1"/>
    <col min="15366" max="15366" width="19.5546875" style="42" customWidth="1"/>
    <col min="15367" max="15367" width="20" style="42" customWidth="1"/>
    <col min="15368" max="15368" width="11.6640625" style="42" customWidth="1"/>
    <col min="15369" max="15369" width="10.6640625" style="42" customWidth="1"/>
    <col min="15370" max="15370" width="13.6640625" style="42" bestFit="1" customWidth="1"/>
    <col min="15371" max="15371" width="13.5546875" style="42" customWidth="1"/>
    <col min="15372" max="15372" width="17.33203125" style="42" customWidth="1"/>
    <col min="15373" max="15373" width="21.6640625" style="42" customWidth="1"/>
    <col min="15374" max="15374" width="12" style="42" customWidth="1"/>
    <col min="15375" max="15375" width="8.5546875" style="42"/>
    <col min="15376" max="15376" width="12" style="42" customWidth="1"/>
    <col min="15377" max="15377" width="11.44140625" style="42" customWidth="1"/>
    <col min="15378" max="15379" width="12" style="42" customWidth="1"/>
    <col min="15380" max="15614" width="8.5546875" style="42"/>
    <col min="15615" max="15615" width="5.5546875" style="42" customWidth="1"/>
    <col min="15616" max="15616" width="13.33203125" style="42" bestFit="1" customWidth="1"/>
    <col min="15617" max="15617" width="17.6640625" style="42" customWidth="1"/>
    <col min="15618" max="15618" width="17.33203125" style="42" customWidth="1"/>
    <col min="15619" max="15619" width="13.6640625" style="42" customWidth="1"/>
    <col min="15620" max="15620" width="16.33203125" style="42" customWidth="1"/>
    <col min="15621" max="15621" width="12.6640625" style="42" customWidth="1"/>
    <col min="15622" max="15622" width="19.5546875" style="42" customWidth="1"/>
    <col min="15623" max="15623" width="20" style="42" customWidth="1"/>
    <col min="15624" max="15624" width="11.6640625" style="42" customWidth="1"/>
    <col min="15625" max="15625" width="10.6640625" style="42" customWidth="1"/>
    <col min="15626" max="15626" width="13.6640625" style="42" bestFit="1" customWidth="1"/>
    <col min="15627" max="15627" width="13.5546875" style="42" customWidth="1"/>
    <col min="15628" max="15628" width="17.33203125" style="42" customWidth="1"/>
    <col min="15629" max="15629" width="21.6640625" style="42" customWidth="1"/>
    <col min="15630" max="15630" width="12" style="42" customWidth="1"/>
    <col min="15631" max="15631" width="8.5546875" style="42"/>
    <col min="15632" max="15632" width="12" style="42" customWidth="1"/>
    <col min="15633" max="15633" width="11.44140625" style="42" customWidth="1"/>
    <col min="15634" max="15635" width="12" style="42" customWidth="1"/>
    <col min="15636" max="15870" width="8.5546875" style="42"/>
    <col min="15871" max="15871" width="5.5546875" style="42" customWidth="1"/>
    <col min="15872" max="15872" width="13.33203125" style="42" bestFit="1" customWidth="1"/>
    <col min="15873" max="15873" width="17.6640625" style="42" customWidth="1"/>
    <col min="15874" max="15874" width="17.33203125" style="42" customWidth="1"/>
    <col min="15875" max="15875" width="13.6640625" style="42" customWidth="1"/>
    <col min="15876" max="15876" width="16.33203125" style="42" customWidth="1"/>
    <col min="15877" max="15877" width="12.6640625" style="42" customWidth="1"/>
    <col min="15878" max="15878" width="19.5546875" style="42" customWidth="1"/>
    <col min="15879" max="15879" width="20" style="42" customWidth="1"/>
    <col min="15880" max="15880" width="11.6640625" style="42" customWidth="1"/>
    <col min="15881" max="15881" width="10.6640625" style="42" customWidth="1"/>
    <col min="15882" max="15882" width="13.6640625" style="42" bestFit="1" customWidth="1"/>
    <col min="15883" max="15883" width="13.5546875" style="42" customWidth="1"/>
    <col min="15884" max="15884" width="17.33203125" style="42" customWidth="1"/>
    <col min="15885" max="15885" width="21.6640625" style="42" customWidth="1"/>
    <col min="15886" max="15886" width="12" style="42" customWidth="1"/>
    <col min="15887" max="15887" width="8.5546875" style="42"/>
    <col min="15888" max="15888" width="12" style="42" customWidth="1"/>
    <col min="15889" max="15889" width="11.44140625" style="42" customWidth="1"/>
    <col min="15890" max="15891" width="12" style="42" customWidth="1"/>
    <col min="15892" max="16126" width="8.5546875" style="42"/>
    <col min="16127" max="16127" width="5.5546875" style="42" customWidth="1"/>
    <col min="16128" max="16128" width="13.33203125" style="42" bestFit="1" customWidth="1"/>
    <col min="16129" max="16129" width="17.6640625" style="42" customWidth="1"/>
    <col min="16130" max="16130" width="17.33203125" style="42" customWidth="1"/>
    <col min="16131" max="16131" width="13.6640625" style="42" customWidth="1"/>
    <col min="16132" max="16132" width="16.33203125" style="42" customWidth="1"/>
    <col min="16133" max="16133" width="12.6640625" style="42" customWidth="1"/>
    <col min="16134" max="16134" width="19.5546875" style="42" customWidth="1"/>
    <col min="16135" max="16135" width="20" style="42" customWidth="1"/>
    <col min="16136" max="16136" width="11.6640625" style="42" customWidth="1"/>
    <col min="16137" max="16137" width="10.6640625" style="42" customWidth="1"/>
    <col min="16138" max="16138" width="13.6640625" style="42" bestFit="1" customWidth="1"/>
    <col min="16139" max="16139" width="13.5546875" style="42" customWidth="1"/>
    <col min="16140" max="16140" width="17.33203125" style="42" customWidth="1"/>
    <col min="16141" max="16141" width="21.6640625" style="42" customWidth="1"/>
    <col min="16142" max="16142" width="12" style="42" customWidth="1"/>
    <col min="16143" max="16143" width="8.5546875" style="42"/>
    <col min="16144" max="16144" width="12" style="42" customWidth="1"/>
    <col min="16145" max="16145" width="11.44140625" style="42" customWidth="1"/>
    <col min="16146" max="16147" width="12" style="42" customWidth="1"/>
    <col min="16148" max="16384" width="8.5546875" style="42"/>
  </cols>
  <sheetData>
    <row r="1" spans="1:20" x14ac:dyDescent="0.35">
      <c r="A1" s="465" t="s">
        <v>315</v>
      </c>
      <c r="B1" s="466"/>
      <c r="C1" s="466"/>
      <c r="D1" s="467"/>
      <c r="E1" s="84"/>
      <c r="F1" s="468"/>
      <c r="I1" s="478" t="s">
        <v>1</v>
      </c>
      <c r="J1" s="479"/>
      <c r="K1" s="479"/>
      <c r="L1" s="480"/>
      <c r="M1" s="47"/>
    </row>
    <row r="2" spans="1:20" ht="15" customHeight="1" x14ac:dyDescent="0.35">
      <c r="A2" s="502" t="s">
        <v>316</v>
      </c>
      <c r="B2" s="503"/>
      <c r="C2" s="503"/>
      <c r="D2" s="85"/>
      <c r="E2" s="86"/>
      <c r="F2" s="87"/>
      <c r="H2" s="50"/>
      <c r="I2" s="481" t="s">
        <v>298</v>
      </c>
      <c r="J2" s="482"/>
      <c r="K2" s="482"/>
      <c r="L2" s="483"/>
    </row>
    <row r="3" spans="1:20" ht="22.8" customHeight="1" thickBot="1" x14ac:dyDescent="0.4">
      <c r="A3" s="517" t="s">
        <v>317</v>
      </c>
      <c r="B3" s="518"/>
      <c r="C3" s="518"/>
      <c r="D3" s="518"/>
      <c r="E3" s="518"/>
      <c r="F3" s="518"/>
      <c r="I3" s="484"/>
      <c r="J3" s="485"/>
      <c r="K3" s="485"/>
      <c r="L3" s="486"/>
    </row>
    <row r="4" spans="1:20" ht="16.5" customHeight="1" x14ac:dyDescent="0.35">
      <c r="A4" s="54"/>
      <c r="B4" s="54"/>
      <c r="C4" s="54"/>
      <c r="D4" s="54"/>
      <c r="E4" s="54"/>
      <c r="F4" s="54"/>
      <c r="G4" s="54"/>
      <c r="H4" s="54"/>
      <c r="I4" s="54"/>
      <c r="J4" s="54"/>
      <c r="K4" s="56"/>
      <c r="L4" s="56"/>
      <c r="M4" s="56"/>
    </row>
    <row r="5" spans="1:20" ht="19.5" customHeight="1" x14ac:dyDescent="0.35">
      <c r="A5" s="532" t="s">
        <v>80</v>
      </c>
      <c r="B5" s="533"/>
      <c r="C5" s="533"/>
      <c r="D5" s="533"/>
      <c r="E5" s="533"/>
      <c r="F5" s="533"/>
      <c r="G5" s="533"/>
      <c r="H5" s="533"/>
      <c r="I5" s="533"/>
      <c r="J5" s="533"/>
      <c r="K5" s="533"/>
      <c r="L5" s="533"/>
      <c r="M5" s="533"/>
    </row>
    <row r="6" spans="1:20" ht="104.4" x14ac:dyDescent="0.35">
      <c r="A6" s="487" t="s">
        <v>5</v>
      </c>
      <c r="B6" s="57" t="s">
        <v>6</v>
      </c>
      <c r="C6" s="57" t="s">
        <v>24</v>
      </c>
      <c r="D6" s="57" t="s">
        <v>247</v>
      </c>
      <c r="E6" s="57" t="s">
        <v>199</v>
      </c>
      <c r="F6" s="57"/>
      <c r="G6" s="57" t="s">
        <v>25</v>
      </c>
      <c r="H6" s="57" t="s">
        <v>232</v>
      </c>
      <c r="I6" s="375" t="s">
        <v>26</v>
      </c>
      <c r="J6" s="89" t="s">
        <v>130</v>
      </c>
      <c r="K6" s="89" t="s">
        <v>281</v>
      </c>
      <c r="L6" s="89" t="s">
        <v>204</v>
      </c>
      <c r="M6" s="90" t="s">
        <v>36</v>
      </c>
    </row>
    <row r="7" spans="1:20" s="239" customFormat="1" ht="36" customHeight="1" x14ac:dyDescent="0.3">
      <c r="A7" s="487"/>
      <c r="B7" s="59" t="s">
        <v>7</v>
      </c>
      <c r="C7" s="60">
        <v>60102.87</v>
      </c>
      <c r="D7" s="376">
        <f>178.02*13</f>
        <v>2314.2600000000002</v>
      </c>
      <c r="E7" s="377">
        <f>46.23*13</f>
        <v>600.99</v>
      </c>
      <c r="F7" s="378"/>
      <c r="G7" s="63">
        <f>+C7+D7+E7</f>
        <v>63018.12</v>
      </c>
      <c r="H7" s="64">
        <f>G7*38.38%</f>
        <v>24186.354456000005</v>
      </c>
      <c r="I7" s="379">
        <f>+ROUND(+G7+H7,2)</f>
        <v>87204.47</v>
      </c>
      <c r="J7" s="249">
        <v>14</v>
      </c>
      <c r="K7" s="249">
        <v>3</v>
      </c>
      <c r="L7" s="249">
        <v>9</v>
      </c>
      <c r="M7" s="250">
        <f>+ROUND(+(J7+K7+L7)*I7,2)</f>
        <v>2267316.2200000002</v>
      </c>
      <c r="P7" s="457"/>
      <c r="Q7" s="457"/>
      <c r="R7" s="457"/>
      <c r="S7" s="457"/>
      <c r="T7" s="457"/>
    </row>
    <row r="8" spans="1:20" s="239" customFormat="1" ht="36" customHeight="1" x14ac:dyDescent="0.3">
      <c r="A8" s="487"/>
      <c r="B8" s="59" t="s">
        <v>8</v>
      </c>
      <c r="C8" s="60">
        <v>47015.77</v>
      </c>
      <c r="D8" s="376">
        <f>139.22*13</f>
        <v>1809.86</v>
      </c>
      <c r="E8" s="240">
        <f>36.17*13</f>
        <v>470.21000000000004</v>
      </c>
      <c r="F8" s="378"/>
      <c r="G8" s="63">
        <f>+C8+D8+E8</f>
        <v>49295.839999999997</v>
      </c>
      <c r="H8" s="64">
        <f>G8*38.38%</f>
        <v>18919.743392</v>
      </c>
      <c r="I8" s="379">
        <f>+ROUND(+G8+H8,2)</f>
        <v>68215.58</v>
      </c>
      <c r="J8" s="249">
        <v>112</v>
      </c>
      <c r="K8" s="249">
        <v>9</v>
      </c>
      <c r="L8" s="249">
        <v>58</v>
      </c>
      <c r="M8" s="250">
        <f>+ROUND(+(J8+K8+L8)*I8,2)</f>
        <v>12210588.82</v>
      </c>
      <c r="N8" s="251"/>
      <c r="P8" s="241"/>
    </row>
    <row r="9" spans="1:20" ht="6.75" customHeight="1" x14ac:dyDescent="0.35">
      <c r="A9" s="69"/>
      <c r="B9" s="69"/>
      <c r="C9" s="71"/>
      <c r="D9" s="71"/>
      <c r="E9" s="71"/>
      <c r="F9" s="71"/>
      <c r="G9" s="71"/>
      <c r="H9" s="71"/>
      <c r="I9" s="71"/>
      <c r="J9" s="69"/>
      <c r="K9" s="69"/>
      <c r="L9" s="69"/>
      <c r="M9" s="69"/>
      <c r="N9" s="93"/>
      <c r="P9" s="50"/>
    </row>
    <row r="10" spans="1:20" ht="93" customHeight="1" x14ac:dyDescent="0.35">
      <c r="A10" s="488" t="s">
        <v>9</v>
      </c>
      <c r="B10" s="72"/>
      <c r="C10" s="57" t="s">
        <v>167</v>
      </c>
      <c r="D10" s="57" t="s">
        <v>199</v>
      </c>
      <c r="E10" s="57" t="s">
        <v>27</v>
      </c>
      <c r="F10" s="57" t="s">
        <v>28</v>
      </c>
      <c r="G10" s="57" t="s">
        <v>10</v>
      </c>
      <c r="H10" s="57" t="s">
        <v>29</v>
      </c>
      <c r="I10" s="375" t="s">
        <v>26</v>
      </c>
      <c r="J10" s="89" t="s">
        <v>70</v>
      </c>
      <c r="K10" s="89" t="s">
        <v>72</v>
      </c>
      <c r="L10" s="89"/>
      <c r="M10" s="90" t="s">
        <v>36</v>
      </c>
      <c r="O10" s="93"/>
      <c r="P10" s="50"/>
      <c r="Q10" s="50"/>
    </row>
    <row r="11" spans="1:20" s="239" customFormat="1" ht="32.25" customHeight="1" x14ac:dyDescent="0.3">
      <c r="A11" s="489"/>
      <c r="B11" s="57" t="s">
        <v>73</v>
      </c>
      <c r="C11" s="380">
        <f>34634.49/12*13</f>
        <v>37520.697500000002</v>
      </c>
      <c r="D11" s="380">
        <f>28.86*13</f>
        <v>375.18</v>
      </c>
      <c r="E11" s="380">
        <v>29000</v>
      </c>
      <c r="F11" s="380">
        <v>6000</v>
      </c>
      <c r="G11" s="380">
        <f>+C11+D11+E11+F11</f>
        <v>72895.877500000002</v>
      </c>
      <c r="H11" s="380">
        <f>+(C11+D11+E11)*38.38%+(F11*32.7%)</f>
        <v>27636.637784500002</v>
      </c>
      <c r="I11" s="379">
        <f>+IF(E11&lt;&gt;0,+ROUND(+G11+H11,2),"0")</f>
        <v>100532.52</v>
      </c>
      <c r="J11" s="249">
        <v>0</v>
      </c>
      <c r="K11" s="249">
        <v>0</v>
      </c>
      <c r="L11" s="238">
        <v>0</v>
      </c>
      <c r="M11" s="250">
        <f>+ROUND(+(J11+K11)*I11,2)</f>
        <v>0</v>
      </c>
      <c r="O11" s="251"/>
      <c r="P11" s="241"/>
      <c r="Q11" s="241"/>
    </row>
    <row r="12" spans="1:20" ht="6.75" customHeight="1" x14ac:dyDescent="0.35">
      <c r="A12" s="489"/>
      <c r="B12" s="70"/>
      <c r="C12" s="71"/>
      <c r="D12" s="71"/>
      <c r="E12" s="71"/>
      <c r="F12" s="71"/>
      <c r="G12" s="71"/>
      <c r="H12" s="71"/>
      <c r="I12" s="71"/>
      <c r="J12" s="71"/>
      <c r="K12" s="71"/>
      <c r="L12" s="71"/>
      <c r="M12" s="71"/>
      <c r="O12" s="93"/>
      <c r="P12" s="50"/>
      <c r="Q12" s="50"/>
    </row>
    <row r="13" spans="1:20" ht="99" customHeight="1" x14ac:dyDescent="0.35">
      <c r="A13" s="489"/>
      <c r="B13" s="72"/>
      <c r="C13" s="57" t="s">
        <v>200</v>
      </c>
      <c r="D13" s="57" t="s">
        <v>201</v>
      </c>
      <c r="E13" s="57" t="s">
        <v>233</v>
      </c>
      <c r="F13" s="57" t="s">
        <v>203</v>
      </c>
      <c r="G13" s="57" t="s">
        <v>32</v>
      </c>
      <c r="H13" s="57" t="s">
        <v>232</v>
      </c>
      <c r="I13" s="375" t="s">
        <v>26</v>
      </c>
      <c r="J13" s="89" t="s">
        <v>70</v>
      </c>
      <c r="K13" s="89" t="s">
        <v>71</v>
      </c>
      <c r="L13" s="89"/>
      <c r="M13" s="90" t="s">
        <v>36</v>
      </c>
      <c r="N13" s="93"/>
      <c r="O13" s="50"/>
      <c r="P13" s="50"/>
    </row>
    <row r="14" spans="1:20" s="239" customFormat="1" ht="25.5" customHeight="1" x14ac:dyDescent="0.35">
      <c r="A14" s="489"/>
      <c r="B14" s="240" t="s">
        <v>11</v>
      </c>
      <c r="C14" s="60">
        <f>25363.13</f>
        <v>25363.13</v>
      </c>
      <c r="D14" s="376">
        <f>21.14*12</f>
        <v>253.68</v>
      </c>
      <c r="E14" s="376"/>
      <c r="F14" s="73">
        <f>+ROUND((C14+D14+E14)/12,2)</f>
        <v>2134.73</v>
      </c>
      <c r="G14" s="376">
        <f>+F14+D14+C14+E14</f>
        <v>27751.54</v>
      </c>
      <c r="H14" s="64">
        <f>G14*38.38%</f>
        <v>10651.041052</v>
      </c>
      <c r="I14" s="379">
        <f>+ROUND(+G14+H14,2)</f>
        <v>38402.58</v>
      </c>
      <c r="J14" s="249">
        <v>3550</v>
      </c>
      <c r="K14" s="249">
        <v>18</v>
      </c>
      <c r="L14" s="249"/>
      <c r="M14" s="250">
        <f>+ROUND(+(J14+K14)*I14,2)</f>
        <v>137020405.44</v>
      </c>
    </row>
    <row r="15" spans="1:20" ht="6.75" customHeight="1" x14ac:dyDescent="0.35">
      <c r="A15" s="489"/>
      <c r="B15" s="74"/>
      <c r="C15" s="75"/>
      <c r="D15" s="76"/>
      <c r="E15" s="76"/>
      <c r="F15" s="77"/>
      <c r="G15" s="75"/>
      <c r="H15" s="75"/>
      <c r="I15" s="75"/>
      <c r="J15" s="94"/>
      <c r="K15" s="94"/>
      <c r="L15" s="94"/>
      <c r="M15" s="95"/>
    </row>
    <row r="16" spans="1:20" s="239" customFormat="1" ht="25.5" customHeight="1" x14ac:dyDescent="0.35">
      <c r="A16" s="489"/>
      <c r="B16" s="240" t="s">
        <v>12</v>
      </c>
      <c r="C16" s="60">
        <f>20884.37</f>
        <v>20884.37</v>
      </c>
      <c r="D16" s="376">
        <f>17.4*12</f>
        <v>208.79999999999998</v>
      </c>
      <c r="E16" s="376"/>
      <c r="F16" s="73">
        <f>+ROUND((C16+D16+E16)/12,2)</f>
        <v>1757.76</v>
      </c>
      <c r="G16" s="376">
        <f>+F16+D16+C16+E16</f>
        <v>22850.93</v>
      </c>
      <c r="H16" s="64">
        <f>G16*38.38%</f>
        <v>8770.1869340000012</v>
      </c>
      <c r="I16" s="379">
        <f>+ROUND(+G16+H16,2)</f>
        <v>31621.119999999999</v>
      </c>
      <c r="J16" s="249">
        <v>8523</v>
      </c>
      <c r="K16" s="249">
        <v>9</v>
      </c>
      <c r="L16" s="249"/>
      <c r="M16" s="250">
        <f>+ROUND(+(J16+K16)*I16,2)</f>
        <v>269791395.83999997</v>
      </c>
      <c r="P16" s="82"/>
    </row>
    <row r="17" spans="1:16" ht="6.75" customHeight="1" x14ac:dyDescent="0.35">
      <c r="A17" s="489"/>
      <c r="B17" s="79"/>
      <c r="C17" s="381"/>
      <c r="D17" s="382"/>
      <c r="E17" s="382"/>
      <c r="F17" s="80"/>
      <c r="G17" s="383"/>
      <c r="H17" s="382"/>
      <c r="I17" s="382"/>
      <c r="J17" s="96"/>
      <c r="K17" s="96"/>
      <c r="L17" s="96"/>
      <c r="M17" s="97"/>
      <c r="P17" s="78"/>
    </row>
    <row r="18" spans="1:16" s="239" customFormat="1" ht="25.5" customHeight="1" x14ac:dyDescent="0.35">
      <c r="A18" s="489"/>
      <c r="B18" s="240" t="s">
        <v>13</v>
      </c>
      <c r="C18" s="60">
        <f>19847.64</f>
        <v>19847.64</v>
      </c>
      <c r="D18" s="376">
        <f>16.54*12</f>
        <v>198.48</v>
      </c>
      <c r="E18" s="376"/>
      <c r="F18" s="73">
        <f>+ROUND((C18+D18+E18)/12,2)</f>
        <v>1670.51</v>
      </c>
      <c r="G18" s="376">
        <f>+F18+D18+C18+E18</f>
        <v>21716.63</v>
      </c>
      <c r="H18" s="64">
        <f>G18*38.38%</f>
        <v>8334.8425940000016</v>
      </c>
      <c r="I18" s="379">
        <f>+ROUND(+G18+H18,2)</f>
        <v>30051.47</v>
      </c>
      <c r="J18" s="249">
        <v>195</v>
      </c>
      <c r="K18" s="249">
        <v>0</v>
      </c>
      <c r="L18" s="249"/>
      <c r="M18" s="250">
        <f>+ROUND(+(J18+K18)*I18,2)</f>
        <v>5860036.6500000004</v>
      </c>
    </row>
    <row r="19" spans="1:16" ht="6.75" customHeight="1" x14ac:dyDescent="0.35">
      <c r="A19" s="490"/>
      <c r="B19" s="74"/>
      <c r="C19" s="75"/>
      <c r="D19" s="76"/>
      <c r="E19" s="76"/>
      <c r="F19" s="75"/>
      <c r="G19" s="75"/>
      <c r="H19" s="76"/>
      <c r="I19" s="76"/>
      <c r="J19" s="96"/>
      <c r="K19" s="96"/>
      <c r="L19" s="96"/>
      <c r="M19" s="97"/>
    </row>
    <row r="20" spans="1:16" ht="38.25" customHeight="1" x14ac:dyDescent="0.35">
      <c r="B20" s="98"/>
      <c r="C20" s="98"/>
      <c r="D20" s="43"/>
      <c r="E20" s="43"/>
      <c r="F20" s="98"/>
      <c r="G20" s="98"/>
      <c r="H20" s="98"/>
      <c r="I20" s="330" t="s">
        <v>14</v>
      </c>
      <c r="J20" s="249">
        <f>+SUM(J7:J18)</f>
        <v>12394</v>
      </c>
      <c r="K20" s="249">
        <f>+SUM(K7:K18)</f>
        <v>39</v>
      </c>
      <c r="L20" s="249">
        <f>+SUM(L7:L18)</f>
        <v>67</v>
      </c>
      <c r="M20" s="331">
        <f>+SUM(M7:M18)</f>
        <v>427149742.96999991</v>
      </c>
    </row>
    <row r="21" spans="1:16" ht="18" customHeight="1" thickBot="1" x14ac:dyDescent="0.4">
      <c r="B21" s="98"/>
      <c r="C21" s="98"/>
      <c r="D21" s="43"/>
      <c r="E21" s="43"/>
      <c r="F21" s="98"/>
      <c r="G21" s="98"/>
      <c r="H21" s="98"/>
      <c r="I21" s="78"/>
      <c r="J21" s="100"/>
      <c r="K21" s="100"/>
      <c r="L21" s="100"/>
      <c r="M21" s="101"/>
    </row>
    <row r="22" spans="1:16" ht="15" customHeight="1" x14ac:dyDescent="0.35">
      <c r="B22" s="529" t="s">
        <v>48</v>
      </c>
      <c r="C22" s="530"/>
      <c r="D22" s="530"/>
      <c r="E22" s="530"/>
      <c r="F22" s="530"/>
      <c r="G22" s="530"/>
      <c r="H22" s="530"/>
      <c r="I22" s="530"/>
      <c r="J22" s="530"/>
      <c r="K22" s="530"/>
      <c r="L22" s="530"/>
      <c r="M22" s="531"/>
      <c r="N22" s="82"/>
      <c r="O22" s="82"/>
    </row>
    <row r="23" spans="1:16" ht="20.25" customHeight="1" x14ac:dyDescent="0.35">
      <c r="B23" s="498" t="s">
        <v>74</v>
      </c>
      <c r="C23" s="498"/>
      <c r="D23" s="498"/>
      <c r="E23" s="498"/>
      <c r="F23" s="498"/>
      <c r="G23" s="498"/>
      <c r="H23" s="498"/>
      <c r="I23" s="498"/>
      <c r="J23" s="498"/>
      <c r="K23" s="498"/>
      <c r="L23" s="498"/>
      <c r="M23" s="498"/>
      <c r="N23" s="83"/>
      <c r="O23" s="83"/>
    </row>
    <row r="24" spans="1:16" ht="20.25" customHeight="1" x14ac:dyDescent="0.35">
      <c r="B24" s="534" t="s">
        <v>75</v>
      </c>
      <c r="C24" s="534"/>
      <c r="D24" s="534"/>
      <c r="E24" s="534"/>
      <c r="F24" s="534"/>
      <c r="G24" s="534"/>
      <c r="H24" s="534"/>
      <c r="I24" s="534"/>
      <c r="J24" s="534"/>
      <c r="K24" s="534"/>
      <c r="L24" s="534"/>
      <c r="M24" s="534"/>
      <c r="N24" s="102"/>
      <c r="O24" s="102"/>
    </row>
    <row r="25" spans="1:16" ht="20.25" customHeight="1" x14ac:dyDescent="0.35">
      <c r="B25" s="536" t="s">
        <v>282</v>
      </c>
      <c r="C25" s="537"/>
      <c r="D25" s="537"/>
      <c r="E25" s="537"/>
      <c r="F25" s="537"/>
      <c r="G25" s="537"/>
      <c r="H25" s="537"/>
      <c r="I25" s="537"/>
      <c r="J25" s="537"/>
      <c r="K25" s="537"/>
      <c r="L25" s="537"/>
      <c r="M25" s="538"/>
      <c r="N25" s="102"/>
      <c r="O25" s="102"/>
    </row>
    <row r="26" spans="1:16" ht="20.25" customHeight="1" x14ac:dyDescent="0.35">
      <c r="B26" s="535" t="s">
        <v>76</v>
      </c>
      <c r="C26" s="535"/>
      <c r="D26" s="535"/>
      <c r="E26" s="535"/>
      <c r="F26" s="535"/>
      <c r="G26" s="535"/>
      <c r="H26" s="535"/>
      <c r="I26" s="535"/>
      <c r="J26" s="535"/>
      <c r="K26" s="535"/>
      <c r="L26" s="535"/>
      <c r="M26" s="535"/>
      <c r="N26" s="103"/>
      <c r="O26" s="103"/>
    </row>
    <row r="27" spans="1:16" ht="36.75" customHeight="1" x14ac:dyDescent="0.35">
      <c r="B27" s="535" t="s">
        <v>77</v>
      </c>
      <c r="C27" s="535"/>
      <c r="D27" s="535"/>
      <c r="E27" s="535"/>
      <c r="F27" s="535"/>
      <c r="G27" s="535"/>
      <c r="H27" s="535"/>
      <c r="I27" s="535"/>
      <c r="J27" s="535"/>
      <c r="K27" s="535"/>
      <c r="L27" s="535"/>
      <c r="M27" s="535"/>
      <c r="N27" s="103"/>
      <c r="O27" s="103"/>
    </row>
    <row r="28" spans="1:16" ht="30.75" customHeight="1" x14ac:dyDescent="0.35">
      <c r="B28" s="332"/>
      <c r="F28" s="333"/>
      <c r="G28" s="333"/>
      <c r="H28" s="333"/>
      <c r="I28" s="333"/>
      <c r="J28" s="333"/>
      <c r="K28" s="334"/>
      <c r="L28" s="334"/>
      <c r="M28" s="334"/>
    </row>
    <row r="29" spans="1:16" x14ac:dyDescent="0.35">
      <c r="K29" s="93"/>
      <c r="L29" s="93"/>
      <c r="M29" s="93"/>
    </row>
    <row r="30" spans="1:16" x14ac:dyDescent="0.35">
      <c r="H30" s="50"/>
      <c r="K30" s="78"/>
      <c r="L30" s="78"/>
      <c r="M30" s="104"/>
    </row>
    <row r="31" spans="1:16" x14ac:dyDescent="0.35">
      <c r="K31" s="78"/>
      <c r="L31" s="78"/>
      <c r="M31" s="104"/>
    </row>
  </sheetData>
  <sheetProtection selectLockedCells="1" selectUnlockedCells="1"/>
  <mergeCells count="13">
    <mergeCell ref="B22:M22"/>
    <mergeCell ref="B23:M23"/>
    <mergeCell ref="B24:M24"/>
    <mergeCell ref="B26:M26"/>
    <mergeCell ref="B27:M27"/>
    <mergeCell ref="B25:M25"/>
    <mergeCell ref="A6:A8"/>
    <mergeCell ref="A10:A19"/>
    <mergeCell ref="A2:C2"/>
    <mergeCell ref="A5:M5"/>
    <mergeCell ref="I1:L1"/>
    <mergeCell ref="I2:L3"/>
    <mergeCell ref="A3:F3"/>
  </mergeCells>
  <pageMargins left="0.45" right="0.47013888888888888" top="0.62013888888888891" bottom="0.47013888888888888" header="0.51180555555555551" footer="0.51180555555555551"/>
  <pageSetup paperSize="9" scale="46"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23"/>
  <sheetViews>
    <sheetView showGridLines="0" zoomScale="75" zoomScaleNormal="75" workbookViewId="0">
      <selection sqref="A1:F3"/>
    </sheetView>
  </sheetViews>
  <sheetFormatPr defaultColWidth="8.5546875" defaultRowHeight="15.6" x14ac:dyDescent="0.3"/>
  <cols>
    <col min="1" max="1" width="5.5546875" style="1" customWidth="1"/>
    <col min="2" max="2" width="13.33203125" style="1" bestFit="1" customWidth="1"/>
    <col min="3" max="3" width="16.33203125" style="1" customWidth="1"/>
    <col min="4" max="4" width="18.6640625" style="1" customWidth="1"/>
    <col min="5" max="5" width="14.44140625" style="1" customWidth="1"/>
    <col min="6" max="6" width="17.6640625" style="1" customWidth="1"/>
    <col min="7" max="7" width="16.6640625" style="1" customWidth="1"/>
    <col min="8" max="8" width="19.5546875" style="1" customWidth="1"/>
    <col min="9" max="9" width="15.6640625" style="1" customWidth="1"/>
    <col min="10" max="10" width="14.109375" style="1" customWidth="1"/>
    <col min="11" max="11" width="21.109375" style="1" customWidth="1"/>
    <col min="12" max="12" width="13.6640625" style="1" bestFit="1" customWidth="1"/>
    <col min="13" max="13" width="20.44140625" style="1" customWidth="1"/>
    <col min="14" max="255" width="8.5546875" style="1"/>
    <col min="256" max="256" width="5.5546875" style="1" customWidth="1"/>
    <col min="257" max="257" width="13.33203125" style="1" bestFit="1" customWidth="1"/>
    <col min="258" max="258" width="16.33203125" style="1" customWidth="1"/>
    <col min="259" max="259" width="15.33203125" style="1" customWidth="1"/>
    <col min="260" max="260" width="14.44140625" style="1" customWidth="1"/>
    <col min="261" max="261" width="13.44140625" style="1" customWidth="1"/>
    <col min="262" max="262" width="12.6640625" style="1" customWidth="1"/>
    <col min="263" max="263" width="14" style="1" customWidth="1"/>
    <col min="264" max="264" width="15.6640625" style="1" customWidth="1"/>
    <col min="265" max="265" width="11.6640625" style="1" customWidth="1"/>
    <col min="266" max="266" width="10.6640625" style="1" customWidth="1"/>
    <col min="267" max="267" width="13.6640625" style="1" bestFit="1" customWidth="1"/>
    <col min="268" max="268" width="13.5546875" style="1" customWidth="1"/>
    <col min="269" max="269" width="17.6640625" style="1" customWidth="1"/>
    <col min="270" max="511" width="8.5546875" style="1"/>
    <col min="512" max="512" width="5.5546875" style="1" customWidth="1"/>
    <col min="513" max="513" width="13.33203125" style="1" bestFit="1" customWidth="1"/>
    <col min="514" max="514" width="16.33203125" style="1" customWidth="1"/>
    <col min="515" max="515" width="15.33203125" style="1" customWidth="1"/>
    <col min="516" max="516" width="14.44140625" style="1" customWidth="1"/>
    <col min="517" max="517" width="13.44140625" style="1" customWidth="1"/>
    <col min="518" max="518" width="12.6640625" style="1" customWidth="1"/>
    <col min="519" max="519" width="14" style="1" customWidth="1"/>
    <col min="520" max="520" width="15.6640625" style="1" customWidth="1"/>
    <col min="521" max="521" width="11.6640625" style="1" customWidth="1"/>
    <col min="522" max="522" width="10.6640625" style="1" customWidth="1"/>
    <col min="523" max="523" width="13.6640625" style="1" bestFit="1" customWidth="1"/>
    <col min="524" max="524" width="13.5546875" style="1" customWidth="1"/>
    <col min="525" max="525" width="17.6640625" style="1" customWidth="1"/>
    <col min="526" max="767" width="8.5546875" style="1"/>
    <col min="768" max="768" width="5.5546875" style="1" customWidth="1"/>
    <col min="769" max="769" width="13.33203125" style="1" bestFit="1" customWidth="1"/>
    <col min="770" max="770" width="16.33203125" style="1" customWidth="1"/>
    <col min="771" max="771" width="15.33203125" style="1" customWidth="1"/>
    <col min="772" max="772" width="14.44140625" style="1" customWidth="1"/>
    <col min="773" max="773" width="13.44140625" style="1" customWidth="1"/>
    <col min="774" max="774" width="12.6640625" style="1" customWidth="1"/>
    <col min="775" max="775" width="14" style="1" customWidth="1"/>
    <col min="776" max="776" width="15.6640625" style="1" customWidth="1"/>
    <col min="777" max="777" width="11.6640625" style="1" customWidth="1"/>
    <col min="778" max="778" width="10.6640625" style="1" customWidth="1"/>
    <col min="779" max="779" width="13.6640625" style="1" bestFit="1" customWidth="1"/>
    <col min="780" max="780" width="13.5546875" style="1" customWidth="1"/>
    <col min="781" max="781" width="17.6640625" style="1" customWidth="1"/>
    <col min="782" max="1023" width="8.5546875" style="1"/>
    <col min="1024" max="1024" width="5.5546875" style="1" customWidth="1"/>
    <col min="1025" max="1025" width="13.33203125" style="1" bestFit="1" customWidth="1"/>
    <col min="1026" max="1026" width="16.33203125" style="1" customWidth="1"/>
    <col min="1027" max="1027" width="15.33203125" style="1" customWidth="1"/>
    <col min="1028" max="1028" width="14.44140625" style="1" customWidth="1"/>
    <col min="1029" max="1029" width="13.44140625" style="1" customWidth="1"/>
    <col min="1030" max="1030" width="12.6640625" style="1" customWidth="1"/>
    <col min="1031" max="1031" width="14" style="1" customWidth="1"/>
    <col min="1032" max="1032" width="15.6640625" style="1" customWidth="1"/>
    <col min="1033" max="1033" width="11.6640625" style="1" customWidth="1"/>
    <col min="1034" max="1034" width="10.6640625" style="1" customWidth="1"/>
    <col min="1035" max="1035" width="13.6640625" style="1" bestFit="1" customWidth="1"/>
    <col min="1036" max="1036" width="13.5546875" style="1" customWidth="1"/>
    <col min="1037" max="1037" width="17.6640625" style="1" customWidth="1"/>
    <col min="1038" max="1279" width="8.5546875" style="1"/>
    <col min="1280" max="1280" width="5.5546875" style="1" customWidth="1"/>
    <col min="1281" max="1281" width="13.33203125" style="1" bestFit="1" customWidth="1"/>
    <col min="1282" max="1282" width="16.33203125" style="1" customWidth="1"/>
    <col min="1283" max="1283" width="15.33203125" style="1" customWidth="1"/>
    <col min="1284" max="1284" width="14.44140625" style="1" customWidth="1"/>
    <col min="1285" max="1285" width="13.44140625" style="1" customWidth="1"/>
    <col min="1286" max="1286" width="12.6640625" style="1" customWidth="1"/>
    <col min="1287" max="1287" width="14" style="1" customWidth="1"/>
    <col min="1288" max="1288" width="15.6640625" style="1" customWidth="1"/>
    <col min="1289" max="1289" width="11.6640625" style="1" customWidth="1"/>
    <col min="1290" max="1290" width="10.6640625" style="1" customWidth="1"/>
    <col min="1291" max="1291" width="13.6640625" style="1" bestFit="1" customWidth="1"/>
    <col min="1292" max="1292" width="13.5546875" style="1" customWidth="1"/>
    <col min="1293" max="1293" width="17.6640625" style="1" customWidth="1"/>
    <col min="1294" max="1535" width="8.5546875" style="1"/>
    <col min="1536" max="1536" width="5.5546875" style="1" customWidth="1"/>
    <col min="1537" max="1537" width="13.33203125" style="1" bestFit="1" customWidth="1"/>
    <col min="1538" max="1538" width="16.33203125" style="1" customWidth="1"/>
    <col min="1539" max="1539" width="15.33203125" style="1" customWidth="1"/>
    <col min="1540" max="1540" width="14.44140625" style="1" customWidth="1"/>
    <col min="1541" max="1541" width="13.44140625" style="1" customWidth="1"/>
    <col min="1542" max="1542" width="12.6640625" style="1" customWidth="1"/>
    <col min="1543" max="1543" width="14" style="1" customWidth="1"/>
    <col min="1544" max="1544" width="15.6640625" style="1" customWidth="1"/>
    <col min="1545" max="1545" width="11.6640625" style="1" customWidth="1"/>
    <col min="1546" max="1546" width="10.6640625" style="1" customWidth="1"/>
    <col min="1547" max="1547" width="13.6640625" style="1" bestFit="1" customWidth="1"/>
    <col min="1548" max="1548" width="13.5546875" style="1" customWidth="1"/>
    <col min="1549" max="1549" width="17.6640625" style="1" customWidth="1"/>
    <col min="1550" max="1791" width="8.5546875" style="1"/>
    <col min="1792" max="1792" width="5.5546875" style="1" customWidth="1"/>
    <col min="1793" max="1793" width="13.33203125" style="1" bestFit="1" customWidth="1"/>
    <col min="1794" max="1794" width="16.33203125" style="1" customWidth="1"/>
    <col min="1795" max="1795" width="15.33203125" style="1" customWidth="1"/>
    <col min="1796" max="1796" width="14.44140625" style="1" customWidth="1"/>
    <col min="1797" max="1797" width="13.44140625" style="1" customWidth="1"/>
    <col min="1798" max="1798" width="12.6640625" style="1" customWidth="1"/>
    <col min="1799" max="1799" width="14" style="1" customWidth="1"/>
    <col min="1800" max="1800" width="15.6640625" style="1" customWidth="1"/>
    <col min="1801" max="1801" width="11.6640625" style="1" customWidth="1"/>
    <col min="1802" max="1802" width="10.6640625" style="1" customWidth="1"/>
    <col min="1803" max="1803" width="13.6640625" style="1" bestFit="1" customWidth="1"/>
    <col min="1804" max="1804" width="13.5546875" style="1" customWidth="1"/>
    <col min="1805" max="1805" width="17.6640625" style="1" customWidth="1"/>
    <col min="1806" max="2047" width="8.5546875" style="1"/>
    <col min="2048" max="2048" width="5.5546875" style="1" customWidth="1"/>
    <col min="2049" max="2049" width="13.33203125" style="1" bestFit="1" customWidth="1"/>
    <col min="2050" max="2050" width="16.33203125" style="1" customWidth="1"/>
    <col min="2051" max="2051" width="15.33203125" style="1" customWidth="1"/>
    <col min="2052" max="2052" width="14.44140625" style="1" customWidth="1"/>
    <col min="2053" max="2053" width="13.44140625" style="1" customWidth="1"/>
    <col min="2054" max="2054" width="12.6640625" style="1" customWidth="1"/>
    <col min="2055" max="2055" width="14" style="1" customWidth="1"/>
    <col min="2056" max="2056" width="15.6640625" style="1" customWidth="1"/>
    <col min="2057" max="2057" width="11.6640625" style="1" customWidth="1"/>
    <col min="2058" max="2058" width="10.6640625" style="1" customWidth="1"/>
    <col min="2059" max="2059" width="13.6640625" style="1" bestFit="1" customWidth="1"/>
    <col min="2060" max="2060" width="13.5546875" style="1" customWidth="1"/>
    <col min="2061" max="2061" width="17.6640625" style="1" customWidth="1"/>
    <col min="2062" max="2303" width="8.5546875" style="1"/>
    <col min="2304" max="2304" width="5.5546875" style="1" customWidth="1"/>
    <col min="2305" max="2305" width="13.33203125" style="1" bestFit="1" customWidth="1"/>
    <col min="2306" max="2306" width="16.33203125" style="1" customWidth="1"/>
    <col min="2307" max="2307" width="15.33203125" style="1" customWidth="1"/>
    <col min="2308" max="2308" width="14.44140625" style="1" customWidth="1"/>
    <col min="2309" max="2309" width="13.44140625" style="1" customWidth="1"/>
    <col min="2310" max="2310" width="12.6640625" style="1" customWidth="1"/>
    <col min="2311" max="2311" width="14" style="1" customWidth="1"/>
    <col min="2312" max="2312" width="15.6640625" style="1" customWidth="1"/>
    <col min="2313" max="2313" width="11.6640625" style="1" customWidth="1"/>
    <col min="2314" max="2314" width="10.6640625" style="1" customWidth="1"/>
    <col min="2315" max="2315" width="13.6640625" style="1" bestFit="1" customWidth="1"/>
    <col min="2316" max="2316" width="13.5546875" style="1" customWidth="1"/>
    <col min="2317" max="2317" width="17.6640625" style="1" customWidth="1"/>
    <col min="2318" max="2559" width="8.5546875" style="1"/>
    <col min="2560" max="2560" width="5.5546875" style="1" customWidth="1"/>
    <col min="2561" max="2561" width="13.33203125" style="1" bestFit="1" customWidth="1"/>
    <col min="2562" max="2562" width="16.33203125" style="1" customWidth="1"/>
    <col min="2563" max="2563" width="15.33203125" style="1" customWidth="1"/>
    <col min="2564" max="2564" width="14.44140625" style="1" customWidth="1"/>
    <col min="2565" max="2565" width="13.44140625" style="1" customWidth="1"/>
    <col min="2566" max="2566" width="12.6640625" style="1" customWidth="1"/>
    <col min="2567" max="2567" width="14" style="1" customWidth="1"/>
    <col min="2568" max="2568" width="15.6640625" style="1" customWidth="1"/>
    <col min="2569" max="2569" width="11.6640625" style="1" customWidth="1"/>
    <col min="2570" max="2570" width="10.6640625" style="1" customWidth="1"/>
    <col min="2571" max="2571" width="13.6640625" style="1" bestFit="1" customWidth="1"/>
    <col min="2572" max="2572" width="13.5546875" style="1" customWidth="1"/>
    <col min="2573" max="2573" width="17.6640625" style="1" customWidth="1"/>
    <col min="2574" max="2815" width="8.5546875" style="1"/>
    <col min="2816" max="2816" width="5.5546875" style="1" customWidth="1"/>
    <col min="2817" max="2817" width="13.33203125" style="1" bestFit="1" customWidth="1"/>
    <col min="2818" max="2818" width="16.33203125" style="1" customWidth="1"/>
    <col min="2819" max="2819" width="15.33203125" style="1" customWidth="1"/>
    <col min="2820" max="2820" width="14.44140625" style="1" customWidth="1"/>
    <col min="2821" max="2821" width="13.44140625" style="1" customWidth="1"/>
    <col min="2822" max="2822" width="12.6640625" style="1" customWidth="1"/>
    <col min="2823" max="2823" width="14" style="1" customWidth="1"/>
    <col min="2824" max="2824" width="15.6640625" style="1" customWidth="1"/>
    <col min="2825" max="2825" width="11.6640625" style="1" customWidth="1"/>
    <col min="2826" max="2826" width="10.6640625" style="1" customWidth="1"/>
    <col min="2827" max="2827" width="13.6640625" style="1" bestFit="1" customWidth="1"/>
    <col min="2828" max="2828" width="13.5546875" style="1" customWidth="1"/>
    <col min="2829" max="2829" width="17.6640625" style="1" customWidth="1"/>
    <col min="2830" max="3071" width="8.5546875" style="1"/>
    <col min="3072" max="3072" width="5.5546875" style="1" customWidth="1"/>
    <col min="3073" max="3073" width="13.33203125" style="1" bestFit="1" customWidth="1"/>
    <col min="3074" max="3074" width="16.33203125" style="1" customWidth="1"/>
    <col min="3075" max="3075" width="15.33203125" style="1" customWidth="1"/>
    <col min="3076" max="3076" width="14.44140625" style="1" customWidth="1"/>
    <col min="3077" max="3077" width="13.44140625" style="1" customWidth="1"/>
    <col min="3078" max="3078" width="12.6640625" style="1" customWidth="1"/>
    <col min="3079" max="3079" width="14" style="1" customWidth="1"/>
    <col min="3080" max="3080" width="15.6640625" style="1" customWidth="1"/>
    <col min="3081" max="3081" width="11.6640625" style="1" customWidth="1"/>
    <col min="3082" max="3082" width="10.6640625" style="1" customWidth="1"/>
    <col min="3083" max="3083" width="13.6640625" style="1" bestFit="1" customWidth="1"/>
    <col min="3084" max="3084" width="13.5546875" style="1" customWidth="1"/>
    <col min="3085" max="3085" width="17.6640625" style="1" customWidth="1"/>
    <col min="3086" max="3327" width="8.5546875" style="1"/>
    <col min="3328" max="3328" width="5.5546875" style="1" customWidth="1"/>
    <col min="3329" max="3329" width="13.33203125" style="1" bestFit="1" customWidth="1"/>
    <col min="3330" max="3330" width="16.33203125" style="1" customWidth="1"/>
    <col min="3331" max="3331" width="15.33203125" style="1" customWidth="1"/>
    <col min="3332" max="3332" width="14.44140625" style="1" customWidth="1"/>
    <col min="3333" max="3333" width="13.44140625" style="1" customWidth="1"/>
    <col min="3334" max="3334" width="12.6640625" style="1" customWidth="1"/>
    <col min="3335" max="3335" width="14" style="1" customWidth="1"/>
    <col min="3336" max="3336" width="15.6640625" style="1" customWidth="1"/>
    <col min="3337" max="3337" width="11.6640625" style="1" customWidth="1"/>
    <col min="3338" max="3338" width="10.6640625" style="1" customWidth="1"/>
    <col min="3339" max="3339" width="13.6640625" style="1" bestFit="1" customWidth="1"/>
    <col min="3340" max="3340" width="13.5546875" style="1" customWidth="1"/>
    <col min="3341" max="3341" width="17.6640625" style="1" customWidth="1"/>
    <col min="3342" max="3583" width="8.5546875" style="1"/>
    <col min="3584" max="3584" width="5.5546875" style="1" customWidth="1"/>
    <col min="3585" max="3585" width="13.33203125" style="1" bestFit="1" customWidth="1"/>
    <col min="3586" max="3586" width="16.33203125" style="1" customWidth="1"/>
    <col min="3587" max="3587" width="15.33203125" style="1" customWidth="1"/>
    <col min="3588" max="3588" width="14.44140625" style="1" customWidth="1"/>
    <col min="3589" max="3589" width="13.44140625" style="1" customWidth="1"/>
    <col min="3590" max="3590" width="12.6640625" style="1" customWidth="1"/>
    <col min="3591" max="3591" width="14" style="1" customWidth="1"/>
    <col min="3592" max="3592" width="15.6640625" style="1" customWidth="1"/>
    <col min="3593" max="3593" width="11.6640625" style="1" customWidth="1"/>
    <col min="3594" max="3594" width="10.6640625" style="1" customWidth="1"/>
    <col min="3595" max="3595" width="13.6640625" style="1" bestFit="1" customWidth="1"/>
    <col min="3596" max="3596" width="13.5546875" style="1" customWidth="1"/>
    <col min="3597" max="3597" width="17.6640625" style="1" customWidth="1"/>
    <col min="3598" max="3839" width="8.5546875" style="1"/>
    <col min="3840" max="3840" width="5.5546875" style="1" customWidth="1"/>
    <col min="3841" max="3841" width="13.33203125" style="1" bestFit="1" customWidth="1"/>
    <col min="3842" max="3842" width="16.33203125" style="1" customWidth="1"/>
    <col min="3843" max="3843" width="15.33203125" style="1" customWidth="1"/>
    <col min="3844" max="3844" width="14.44140625" style="1" customWidth="1"/>
    <col min="3845" max="3845" width="13.44140625" style="1" customWidth="1"/>
    <col min="3846" max="3846" width="12.6640625" style="1" customWidth="1"/>
    <col min="3847" max="3847" width="14" style="1" customWidth="1"/>
    <col min="3848" max="3848" width="15.6640625" style="1" customWidth="1"/>
    <col min="3849" max="3849" width="11.6640625" style="1" customWidth="1"/>
    <col min="3850" max="3850" width="10.6640625" style="1" customWidth="1"/>
    <col min="3851" max="3851" width="13.6640625" style="1" bestFit="1" customWidth="1"/>
    <col min="3852" max="3852" width="13.5546875" style="1" customWidth="1"/>
    <col min="3853" max="3853" width="17.6640625" style="1" customWidth="1"/>
    <col min="3854" max="4095" width="8.5546875" style="1"/>
    <col min="4096" max="4096" width="5.5546875" style="1" customWidth="1"/>
    <col min="4097" max="4097" width="13.33203125" style="1" bestFit="1" customWidth="1"/>
    <col min="4098" max="4098" width="16.33203125" style="1" customWidth="1"/>
    <col min="4099" max="4099" width="15.33203125" style="1" customWidth="1"/>
    <col min="4100" max="4100" width="14.44140625" style="1" customWidth="1"/>
    <col min="4101" max="4101" width="13.44140625" style="1" customWidth="1"/>
    <col min="4102" max="4102" width="12.6640625" style="1" customWidth="1"/>
    <col min="4103" max="4103" width="14" style="1" customWidth="1"/>
    <col min="4104" max="4104" width="15.6640625" style="1" customWidth="1"/>
    <col min="4105" max="4105" width="11.6640625" style="1" customWidth="1"/>
    <col min="4106" max="4106" width="10.6640625" style="1" customWidth="1"/>
    <col min="4107" max="4107" width="13.6640625" style="1" bestFit="1" customWidth="1"/>
    <col min="4108" max="4108" width="13.5546875" style="1" customWidth="1"/>
    <col min="4109" max="4109" width="17.6640625" style="1" customWidth="1"/>
    <col min="4110" max="4351" width="8.5546875" style="1"/>
    <col min="4352" max="4352" width="5.5546875" style="1" customWidth="1"/>
    <col min="4353" max="4353" width="13.33203125" style="1" bestFit="1" customWidth="1"/>
    <col min="4354" max="4354" width="16.33203125" style="1" customWidth="1"/>
    <col min="4355" max="4355" width="15.33203125" style="1" customWidth="1"/>
    <col min="4356" max="4356" width="14.44140625" style="1" customWidth="1"/>
    <col min="4357" max="4357" width="13.44140625" style="1" customWidth="1"/>
    <col min="4358" max="4358" width="12.6640625" style="1" customWidth="1"/>
    <col min="4359" max="4359" width="14" style="1" customWidth="1"/>
    <col min="4360" max="4360" width="15.6640625" style="1" customWidth="1"/>
    <col min="4361" max="4361" width="11.6640625" style="1" customWidth="1"/>
    <col min="4362" max="4362" width="10.6640625" style="1" customWidth="1"/>
    <col min="4363" max="4363" width="13.6640625" style="1" bestFit="1" customWidth="1"/>
    <col min="4364" max="4364" width="13.5546875" style="1" customWidth="1"/>
    <col min="4365" max="4365" width="17.6640625" style="1" customWidth="1"/>
    <col min="4366" max="4607" width="8.5546875" style="1"/>
    <col min="4608" max="4608" width="5.5546875" style="1" customWidth="1"/>
    <col min="4609" max="4609" width="13.33203125" style="1" bestFit="1" customWidth="1"/>
    <col min="4610" max="4610" width="16.33203125" style="1" customWidth="1"/>
    <col min="4611" max="4611" width="15.33203125" style="1" customWidth="1"/>
    <col min="4612" max="4612" width="14.44140625" style="1" customWidth="1"/>
    <col min="4613" max="4613" width="13.44140625" style="1" customWidth="1"/>
    <col min="4614" max="4614" width="12.6640625" style="1" customWidth="1"/>
    <col min="4615" max="4615" width="14" style="1" customWidth="1"/>
    <col min="4616" max="4616" width="15.6640625" style="1" customWidth="1"/>
    <col min="4617" max="4617" width="11.6640625" style="1" customWidth="1"/>
    <col min="4618" max="4618" width="10.6640625" style="1" customWidth="1"/>
    <col min="4619" max="4619" width="13.6640625" style="1" bestFit="1" customWidth="1"/>
    <col min="4620" max="4620" width="13.5546875" style="1" customWidth="1"/>
    <col min="4621" max="4621" width="17.6640625" style="1" customWidth="1"/>
    <col min="4622" max="4863" width="8.5546875" style="1"/>
    <col min="4864" max="4864" width="5.5546875" style="1" customWidth="1"/>
    <col min="4865" max="4865" width="13.33203125" style="1" bestFit="1" customWidth="1"/>
    <col min="4866" max="4866" width="16.33203125" style="1" customWidth="1"/>
    <col min="4867" max="4867" width="15.33203125" style="1" customWidth="1"/>
    <col min="4868" max="4868" width="14.44140625" style="1" customWidth="1"/>
    <col min="4869" max="4869" width="13.44140625" style="1" customWidth="1"/>
    <col min="4870" max="4870" width="12.6640625" style="1" customWidth="1"/>
    <col min="4871" max="4871" width="14" style="1" customWidth="1"/>
    <col min="4872" max="4872" width="15.6640625" style="1" customWidth="1"/>
    <col min="4873" max="4873" width="11.6640625" style="1" customWidth="1"/>
    <col min="4874" max="4874" width="10.6640625" style="1" customWidth="1"/>
    <col min="4875" max="4875" width="13.6640625" style="1" bestFit="1" customWidth="1"/>
    <col min="4876" max="4876" width="13.5546875" style="1" customWidth="1"/>
    <col min="4877" max="4877" width="17.6640625" style="1" customWidth="1"/>
    <col min="4878" max="5119" width="8.5546875" style="1"/>
    <col min="5120" max="5120" width="5.5546875" style="1" customWidth="1"/>
    <col min="5121" max="5121" width="13.33203125" style="1" bestFit="1" customWidth="1"/>
    <col min="5122" max="5122" width="16.33203125" style="1" customWidth="1"/>
    <col min="5123" max="5123" width="15.33203125" style="1" customWidth="1"/>
    <col min="5124" max="5124" width="14.44140625" style="1" customWidth="1"/>
    <col min="5125" max="5125" width="13.44140625" style="1" customWidth="1"/>
    <col min="5126" max="5126" width="12.6640625" style="1" customWidth="1"/>
    <col min="5127" max="5127" width="14" style="1" customWidth="1"/>
    <col min="5128" max="5128" width="15.6640625" style="1" customWidth="1"/>
    <col min="5129" max="5129" width="11.6640625" style="1" customWidth="1"/>
    <col min="5130" max="5130" width="10.6640625" style="1" customWidth="1"/>
    <col min="5131" max="5131" width="13.6640625" style="1" bestFit="1" customWidth="1"/>
    <col min="5132" max="5132" width="13.5546875" style="1" customWidth="1"/>
    <col min="5133" max="5133" width="17.6640625" style="1" customWidth="1"/>
    <col min="5134" max="5375" width="8.5546875" style="1"/>
    <col min="5376" max="5376" width="5.5546875" style="1" customWidth="1"/>
    <col min="5377" max="5377" width="13.33203125" style="1" bestFit="1" customWidth="1"/>
    <col min="5378" max="5378" width="16.33203125" style="1" customWidth="1"/>
    <col min="5379" max="5379" width="15.33203125" style="1" customWidth="1"/>
    <col min="5380" max="5380" width="14.44140625" style="1" customWidth="1"/>
    <col min="5381" max="5381" width="13.44140625" style="1" customWidth="1"/>
    <col min="5382" max="5382" width="12.6640625" style="1" customWidth="1"/>
    <col min="5383" max="5383" width="14" style="1" customWidth="1"/>
    <col min="5384" max="5384" width="15.6640625" style="1" customWidth="1"/>
    <col min="5385" max="5385" width="11.6640625" style="1" customWidth="1"/>
    <col min="5386" max="5386" width="10.6640625" style="1" customWidth="1"/>
    <col min="5387" max="5387" width="13.6640625" style="1" bestFit="1" customWidth="1"/>
    <col min="5388" max="5388" width="13.5546875" style="1" customWidth="1"/>
    <col min="5389" max="5389" width="17.6640625" style="1" customWidth="1"/>
    <col min="5390" max="5631" width="8.5546875" style="1"/>
    <col min="5632" max="5632" width="5.5546875" style="1" customWidth="1"/>
    <col min="5633" max="5633" width="13.33203125" style="1" bestFit="1" customWidth="1"/>
    <col min="5634" max="5634" width="16.33203125" style="1" customWidth="1"/>
    <col min="5635" max="5635" width="15.33203125" style="1" customWidth="1"/>
    <col min="5636" max="5636" width="14.44140625" style="1" customWidth="1"/>
    <col min="5637" max="5637" width="13.44140625" style="1" customWidth="1"/>
    <col min="5638" max="5638" width="12.6640625" style="1" customWidth="1"/>
    <col min="5639" max="5639" width="14" style="1" customWidth="1"/>
    <col min="5640" max="5640" width="15.6640625" style="1" customWidth="1"/>
    <col min="5641" max="5641" width="11.6640625" style="1" customWidth="1"/>
    <col min="5642" max="5642" width="10.6640625" style="1" customWidth="1"/>
    <col min="5643" max="5643" width="13.6640625" style="1" bestFit="1" customWidth="1"/>
    <col min="5644" max="5644" width="13.5546875" style="1" customWidth="1"/>
    <col min="5645" max="5645" width="17.6640625" style="1" customWidth="1"/>
    <col min="5646" max="5887" width="8.5546875" style="1"/>
    <col min="5888" max="5888" width="5.5546875" style="1" customWidth="1"/>
    <col min="5889" max="5889" width="13.33203125" style="1" bestFit="1" customWidth="1"/>
    <col min="5890" max="5890" width="16.33203125" style="1" customWidth="1"/>
    <col min="5891" max="5891" width="15.33203125" style="1" customWidth="1"/>
    <col min="5892" max="5892" width="14.44140625" style="1" customWidth="1"/>
    <col min="5893" max="5893" width="13.44140625" style="1" customWidth="1"/>
    <col min="5894" max="5894" width="12.6640625" style="1" customWidth="1"/>
    <col min="5895" max="5895" width="14" style="1" customWidth="1"/>
    <col min="5896" max="5896" width="15.6640625" style="1" customWidth="1"/>
    <col min="5897" max="5897" width="11.6640625" style="1" customWidth="1"/>
    <col min="5898" max="5898" width="10.6640625" style="1" customWidth="1"/>
    <col min="5899" max="5899" width="13.6640625" style="1" bestFit="1" customWidth="1"/>
    <col min="5900" max="5900" width="13.5546875" style="1" customWidth="1"/>
    <col min="5901" max="5901" width="17.6640625" style="1" customWidth="1"/>
    <col min="5902" max="6143" width="8.5546875" style="1"/>
    <col min="6144" max="6144" width="5.5546875" style="1" customWidth="1"/>
    <col min="6145" max="6145" width="13.33203125" style="1" bestFit="1" customWidth="1"/>
    <col min="6146" max="6146" width="16.33203125" style="1" customWidth="1"/>
    <col min="6147" max="6147" width="15.33203125" style="1" customWidth="1"/>
    <col min="6148" max="6148" width="14.44140625" style="1" customWidth="1"/>
    <col min="6149" max="6149" width="13.44140625" style="1" customWidth="1"/>
    <col min="6150" max="6150" width="12.6640625" style="1" customWidth="1"/>
    <col min="6151" max="6151" width="14" style="1" customWidth="1"/>
    <col min="6152" max="6152" width="15.6640625" style="1" customWidth="1"/>
    <col min="6153" max="6153" width="11.6640625" style="1" customWidth="1"/>
    <col min="6154" max="6154" width="10.6640625" style="1" customWidth="1"/>
    <col min="6155" max="6155" width="13.6640625" style="1" bestFit="1" customWidth="1"/>
    <col min="6156" max="6156" width="13.5546875" style="1" customWidth="1"/>
    <col min="6157" max="6157" width="17.6640625" style="1" customWidth="1"/>
    <col min="6158" max="6399" width="8.5546875" style="1"/>
    <col min="6400" max="6400" width="5.5546875" style="1" customWidth="1"/>
    <col min="6401" max="6401" width="13.33203125" style="1" bestFit="1" customWidth="1"/>
    <col min="6402" max="6402" width="16.33203125" style="1" customWidth="1"/>
    <col min="6403" max="6403" width="15.33203125" style="1" customWidth="1"/>
    <col min="6404" max="6404" width="14.44140625" style="1" customWidth="1"/>
    <col min="6405" max="6405" width="13.44140625" style="1" customWidth="1"/>
    <col min="6406" max="6406" width="12.6640625" style="1" customWidth="1"/>
    <col min="6407" max="6407" width="14" style="1" customWidth="1"/>
    <col min="6408" max="6408" width="15.6640625" style="1" customWidth="1"/>
    <col min="6409" max="6409" width="11.6640625" style="1" customWidth="1"/>
    <col min="6410" max="6410" width="10.6640625" style="1" customWidth="1"/>
    <col min="6411" max="6411" width="13.6640625" style="1" bestFit="1" customWidth="1"/>
    <col min="6412" max="6412" width="13.5546875" style="1" customWidth="1"/>
    <col min="6413" max="6413" width="17.6640625" style="1" customWidth="1"/>
    <col min="6414" max="6655" width="8.5546875" style="1"/>
    <col min="6656" max="6656" width="5.5546875" style="1" customWidth="1"/>
    <col min="6657" max="6657" width="13.33203125" style="1" bestFit="1" customWidth="1"/>
    <col min="6658" max="6658" width="16.33203125" style="1" customWidth="1"/>
    <col min="6659" max="6659" width="15.33203125" style="1" customWidth="1"/>
    <col min="6660" max="6660" width="14.44140625" style="1" customWidth="1"/>
    <col min="6661" max="6661" width="13.44140625" style="1" customWidth="1"/>
    <col min="6662" max="6662" width="12.6640625" style="1" customWidth="1"/>
    <col min="6663" max="6663" width="14" style="1" customWidth="1"/>
    <col min="6664" max="6664" width="15.6640625" style="1" customWidth="1"/>
    <col min="6665" max="6665" width="11.6640625" style="1" customWidth="1"/>
    <col min="6666" max="6666" width="10.6640625" style="1" customWidth="1"/>
    <col min="6667" max="6667" width="13.6640625" style="1" bestFit="1" customWidth="1"/>
    <col min="6668" max="6668" width="13.5546875" style="1" customWidth="1"/>
    <col min="6669" max="6669" width="17.6640625" style="1" customWidth="1"/>
    <col min="6670" max="6911" width="8.5546875" style="1"/>
    <col min="6912" max="6912" width="5.5546875" style="1" customWidth="1"/>
    <col min="6913" max="6913" width="13.33203125" style="1" bestFit="1" customWidth="1"/>
    <col min="6914" max="6914" width="16.33203125" style="1" customWidth="1"/>
    <col min="6915" max="6915" width="15.33203125" style="1" customWidth="1"/>
    <col min="6916" max="6916" width="14.44140625" style="1" customWidth="1"/>
    <col min="6917" max="6917" width="13.44140625" style="1" customWidth="1"/>
    <col min="6918" max="6918" width="12.6640625" style="1" customWidth="1"/>
    <col min="6919" max="6919" width="14" style="1" customWidth="1"/>
    <col min="6920" max="6920" width="15.6640625" style="1" customWidth="1"/>
    <col min="6921" max="6921" width="11.6640625" style="1" customWidth="1"/>
    <col min="6922" max="6922" width="10.6640625" style="1" customWidth="1"/>
    <col min="6923" max="6923" width="13.6640625" style="1" bestFit="1" customWidth="1"/>
    <col min="6924" max="6924" width="13.5546875" style="1" customWidth="1"/>
    <col min="6925" max="6925" width="17.6640625" style="1" customWidth="1"/>
    <col min="6926" max="7167" width="8.5546875" style="1"/>
    <col min="7168" max="7168" width="5.5546875" style="1" customWidth="1"/>
    <col min="7169" max="7169" width="13.33203125" style="1" bestFit="1" customWidth="1"/>
    <col min="7170" max="7170" width="16.33203125" style="1" customWidth="1"/>
    <col min="7171" max="7171" width="15.33203125" style="1" customWidth="1"/>
    <col min="7172" max="7172" width="14.44140625" style="1" customWidth="1"/>
    <col min="7173" max="7173" width="13.44140625" style="1" customWidth="1"/>
    <col min="7174" max="7174" width="12.6640625" style="1" customWidth="1"/>
    <col min="7175" max="7175" width="14" style="1" customWidth="1"/>
    <col min="7176" max="7176" width="15.6640625" style="1" customWidth="1"/>
    <col min="7177" max="7177" width="11.6640625" style="1" customWidth="1"/>
    <col min="7178" max="7178" width="10.6640625" style="1" customWidth="1"/>
    <col min="7179" max="7179" width="13.6640625" style="1" bestFit="1" customWidth="1"/>
    <col min="7180" max="7180" width="13.5546875" style="1" customWidth="1"/>
    <col min="7181" max="7181" width="17.6640625" style="1" customWidth="1"/>
    <col min="7182" max="7423" width="8.5546875" style="1"/>
    <col min="7424" max="7424" width="5.5546875" style="1" customWidth="1"/>
    <col min="7425" max="7425" width="13.33203125" style="1" bestFit="1" customWidth="1"/>
    <col min="7426" max="7426" width="16.33203125" style="1" customWidth="1"/>
    <col min="7427" max="7427" width="15.33203125" style="1" customWidth="1"/>
    <col min="7428" max="7428" width="14.44140625" style="1" customWidth="1"/>
    <col min="7429" max="7429" width="13.44140625" style="1" customWidth="1"/>
    <col min="7430" max="7430" width="12.6640625" style="1" customWidth="1"/>
    <col min="7431" max="7431" width="14" style="1" customWidth="1"/>
    <col min="7432" max="7432" width="15.6640625" style="1" customWidth="1"/>
    <col min="7433" max="7433" width="11.6640625" style="1" customWidth="1"/>
    <col min="7434" max="7434" width="10.6640625" style="1" customWidth="1"/>
    <col min="7435" max="7435" width="13.6640625" style="1" bestFit="1" customWidth="1"/>
    <col min="7436" max="7436" width="13.5546875" style="1" customWidth="1"/>
    <col min="7437" max="7437" width="17.6640625" style="1" customWidth="1"/>
    <col min="7438" max="7679" width="8.5546875" style="1"/>
    <col min="7680" max="7680" width="5.5546875" style="1" customWidth="1"/>
    <col min="7681" max="7681" width="13.33203125" style="1" bestFit="1" customWidth="1"/>
    <col min="7682" max="7682" width="16.33203125" style="1" customWidth="1"/>
    <col min="7683" max="7683" width="15.33203125" style="1" customWidth="1"/>
    <col min="7684" max="7684" width="14.44140625" style="1" customWidth="1"/>
    <col min="7685" max="7685" width="13.44140625" style="1" customWidth="1"/>
    <col min="7686" max="7686" width="12.6640625" style="1" customWidth="1"/>
    <col min="7687" max="7687" width="14" style="1" customWidth="1"/>
    <col min="7688" max="7688" width="15.6640625" style="1" customWidth="1"/>
    <col min="7689" max="7689" width="11.6640625" style="1" customWidth="1"/>
    <col min="7690" max="7690" width="10.6640625" style="1" customWidth="1"/>
    <col min="7691" max="7691" width="13.6640625" style="1" bestFit="1" customWidth="1"/>
    <col min="7692" max="7692" width="13.5546875" style="1" customWidth="1"/>
    <col min="7693" max="7693" width="17.6640625" style="1" customWidth="1"/>
    <col min="7694" max="7935" width="8.5546875" style="1"/>
    <col min="7936" max="7936" width="5.5546875" style="1" customWidth="1"/>
    <col min="7937" max="7937" width="13.33203125" style="1" bestFit="1" customWidth="1"/>
    <col min="7938" max="7938" width="16.33203125" style="1" customWidth="1"/>
    <col min="7939" max="7939" width="15.33203125" style="1" customWidth="1"/>
    <col min="7940" max="7940" width="14.44140625" style="1" customWidth="1"/>
    <col min="7941" max="7941" width="13.44140625" style="1" customWidth="1"/>
    <col min="7942" max="7942" width="12.6640625" style="1" customWidth="1"/>
    <col min="7943" max="7943" width="14" style="1" customWidth="1"/>
    <col min="7944" max="7944" width="15.6640625" style="1" customWidth="1"/>
    <col min="7945" max="7945" width="11.6640625" style="1" customWidth="1"/>
    <col min="7946" max="7946" width="10.6640625" style="1" customWidth="1"/>
    <col min="7947" max="7947" width="13.6640625" style="1" bestFit="1" customWidth="1"/>
    <col min="7948" max="7948" width="13.5546875" style="1" customWidth="1"/>
    <col min="7949" max="7949" width="17.6640625" style="1" customWidth="1"/>
    <col min="7950" max="8191" width="8.5546875" style="1"/>
    <col min="8192" max="8192" width="5.5546875" style="1" customWidth="1"/>
    <col min="8193" max="8193" width="13.33203125" style="1" bestFit="1" customWidth="1"/>
    <col min="8194" max="8194" width="16.33203125" style="1" customWidth="1"/>
    <col min="8195" max="8195" width="15.33203125" style="1" customWidth="1"/>
    <col min="8196" max="8196" width="14.44140625" style="1" customWidth="1"/>
    <col min="8197" max="8197" width="13.44140625" style="1" customWidth="1"/>
    <col min="8198" max="8198" width="12.6640625" style="1" customWidth="1"/>
    <col min="8199" max="8199" width="14" style="1" customWidth="1"/>
    <col min="8200" max="8200" width="15.6640625" style="1" customWidth="1"/>
    <col min="8201" max="8201" width="11.6640625" style="1" customWidth="1"/>
    <col min="8202" max="8202" width="10.6640625" style="1" customWidth="1"/>
    <col min="8203" max="8203" width="13.6640625" style="1" bestFit="1" customWidth="1"/>
    <col min="8204" max="8204" width="13.5546875" style="1" customWidth="1"/>
    <col min="8205" max="8205" width="17.6640625" style="1" customWidth="1"/>
    <col min="8206" max="8447" width="8.5546875" style="1"/>
    <col min="8448" max="8448" width="5.5546875" style="1" customWidth="1"/>
    <col min="8449" max="8449" width="13.33203125" style="1" bestFit="1" customWidth="1"/>
    <col min="8450" max="8450" width="16.33203125" style="1" customWidth="1"/>
    <col min="8451" max="8451" width="15.33203125" style="1" customWidth="1"/>
    <col min="8452" max="8452" width="14.44140625" style="1" customWidth="1"/>
    <col min="8453" max="8453" width="13.44140625" style="1" customWidth="1"/>
    <col min="8454" max="8454" width="12.6640625" style="1" customWidth="1"/>
    <col min="8455" max="8455" width="14" style="1" customWidth="1"/>
    <col min="8456" max="8456" width="15.6640625" style="1" customWidth="1"/>
    <col min="8457" max="8457" width="11.6640625" style="1" customWidth="1"/>
    <col min="8458" max="8458" width="10.6640625" style="1" customWidth="1"/>
    <col min="8459" max="8459" width="13.6640625" style="1" bestFit="1" customWidth="1"/>
    <col min="8460" max="8460" width="13.5546875" style="1" customWidth="1"/>
    <col min="8461" max="8461" width="17.6640625" style="1" customWidth="1"/>
    <col min="8462" max="8703" width="8.5546875" style="1"/>
    <col min="8704" max="8704" width="5.5546875" style="1" customWidth="1"/>
    <col min="8705" max="8705" width="13.33203125" style="1" bestFit="1" customWidth="1"/>
    <col min="8706" max="8706" width="16.33203125" style="1" customWidth="1"/>
    <col min="8707" max="8707" width="15.33203125" style="1" customWidth="1"/>
    <col min="8708" max="8708" width="14.44140625" style="1" customWidth="1"/>
    <col min="8709" max="8709" width="13.44140625" style="1" customWidth="1"/>
    <col min="8710" max="8710" width="12.6640625" style="1" customWidth="1"/>
    <col min="8711" max="8711" width="14" style="1" customWidth="1"/>
    <col min="8712" max="8712" width="15.6640625" style="1" customWidth="1"/>
    <col min="8713" max="8713" width="11.6640625" style="1" customWidth="1"/>
    <col min="8714" max="8714" width="10.6640625" style="1" customWidth="1"/>
    <col min="8715" max="8715" width="13.6640625" style="1" bestFit="1" customWidth="1"/>
    <col min="8716" max="8716" width="13.5546875" style="1" customWidth="1"/>
    <col min="8717" max="8717" width="17.6640625" style="1" customWidth="1"/>
    <col min="8718" max="8959" width="8.5546875" style="1"/>
    <col min="8960" max="8960" width="5.5546875" style="1" customWidth="1"/>
    <col min="8961" max="8961" width="13.33203125" style="1" bestFit="1" customWidth="1"/>
    <col min="8962" max="8962" width="16.33203125" style="1" customWidth="1"/>
    <col min="8963" max="8963" width="15.33203125" style="1" customWidth="1"/>
    <col min="8964" max="8964" width="14.44140625" style="1" customWidth="1"/>
    <col min="8965" max="8965" width="13.44140625" style="1" customWidth="1"/>
    <col min="8966" max="8966" width="12.6640625" style="1" customWidth="1"/>
    <col min="8967" max="8967" width="14" style="1" customWidth="1"/>
    <col min="8968" max="8968" width="15.6640625" style="1" customWidth="1"/>
    <col min="8969" max="8969" width="11.6640625" style="1" customWidth="1"/>
    <col min="8970" max="8970" width="10.6640625" style="1" customWidth="1"/>
    <col min="8971" max="8971" width="13.6640625" style="1" bestFit="1" customWidth="1"/>
    <col min="8972" max="8972" width="13.5546875" style="1" customWidth="1"/>
    <col min="8973" max="8973" width="17.6640625" style="1" customWidth="1"/>
    <col min="8974" max="9215" width="8.5546875" style="1"/>
    <col min="9216" max="9216" width="5.5546875" style="1" customWidth="1"/>
    <col min="9217" max="9217" width="13.33203125" style="1" bestFit="1" customWidth="1"/>
    <col min="9218" max="9218" width="16.33203125" style="1" customWidth="1"/>
    <col min="9219" max="9219" width="15.33203125" style="1" customWidth="1"/>
    <col min="9220" max="9220" width="14.44140625" style="1" customWidth="1"/>
    <col min="9221" max="9221" width="13.44140625" style="1" customWidth="1"/>
    <col min="9222" max="9222" width="12.6640625" style="1" customWidth="1"/>
    <col min="9223" max="9223" width="14" style="1" customWidth="1"/>
    <col min="9224" max="9224" width="15.6640625" style="1" customWidth="1"/>
    <col min="9225" max="9225" width="11.6640625" style="1" customWidth="1"/>
    <col min="9226" max="9226" width="10.6640625" style="1" customWidth="1"/>
    <col min="9227" max="9227" width="13.6640625" style="1" bestFit="1" customWidth="1"/>
    <col min="9228" max="9228" width="13.5546875" style="1" customWidth="1"/>
    <col min="9229" max="9229" width="17.6640625" style="1" customWidth="1"/>
    <col min="9230" max="9471" width="8.5546875" style="1"/>
    <col min="9472" max="9472" width="5.5546875" style="1" customWidth="1"/>
    <col min="9473" max="9473" width="13.33203125" style="1" bestFit="1" customWidth="1"/>
    <col min="9474" max="9474" width="16.33203125" style="1" customWidth="1"/>
    <col min="9475" max="9475" width="15.33203125" style="1" customWidth="1"/>
    <col min="9476" max="9476" width="14.44140625" style="1" customWidth="1"/>
    <col min="9477" max="9477" width="13.44140625" style="1" customWidth="1"/>
    <col min="9478" max="9478" width="12.6640625" style="1" customWidth="1"/>
    <col min="9479" max="9479" width="14" style="1" customWidth="1"/>
    <col min="9480" max="9480" width="15.6640625" style="1" customWidth="1"/>
    <col min="9481" max="9481" width="11.6640625" style="1" customWidth="1"/>
    <col min="9482" max="9482" width="10.6640625" style="1" customWidth="1"/>
    <col min="9483" max="9483" width="13.6640625" style="1" bestFit="1" customWidth="1"/>
    <col min="9484" max="9484" width="13.5546875" style="1" customWidth="1"/>
    <col min="9485" max="9485" width="17.6640625" style="1" customWidth="1"/>
    <col min="9486" max="9727" width="8.5546875" style="1"/>
    <col min="9728" max="9728" width="5.5546875" style="1" customWidth="1"/>
    <col min="9729" max="9729" width="13.33203125" style="1" bestFit="1" customWidth="1"/>
    <col min="9730" max="9730" width="16.33203125" style="1" customWidth="1"/>
    <col min="9731" max="9731" width="15.33203125" style="1" customWidth="1"/>
    <col min="9732" max="9732" width="14.44140625" style="1" customWidth="1"/>
    <col min="9733" max="9733" width="13.44140625" style="1" customWidth="1"/>
    <col min="9734" max="9734" width="12.6640625" style="1" customWidth="1"/>
    <col min="9735" max="9735" width="14" style="1" customWidth="1"/>
    <col min="9736" max="9736" width="15.6640625" style="1" customWidth="1"/>
    <col min="9737" max="9737" width="11.6640625" style="1" customWidth="1"/>
    <col min="9738" max="9738" width="10.6640625" style="1" customWidth="1"/>
    <col min="9739" max="9739" width="13.6640625" style="1" bestFit="1" customWidth="1"/>
    <col min="9740" max="9740" width="13.5546875" style="1" customWidth="1"/>
    <col min="9741" max="9741" width="17.6640625" style="1" customWidth="1"/>
    <col min="9742" max="9983" width="8.5546875" style="1"/>
    <col min="9984" max="9984" width="5.5546875" style="1" customWidth="1"/>
    <col min="9985" max="9985" width="13.33203125" style="1" bestFit="1" customWidth="1"/>
    <col min="9986" max="9986" width="16.33203125" style="1" customWidth="1"/>
    <col min="9987" max="9987" width="15.33203125" style="1" customWidth="1"/>
    <col min="9988" max="9988" width="14.44140625" style="1" customWidth="1"/>
    <col min="9989" max="9989" width="13.44140625" style="1" customWidth="1"/>
    <col min="9990" max="9990" width="12.6640625" style="1" customWidth="1"/>
    <col min="9991" max="9991" width="14" style="1" customWidth="1"/>
    <col min="9992" max="9992" width="15.6640625" style="1" customWidth="1"/>
    <col min="9993" max="9993" width="11.6640625" style="1" customWidth="1"/>
    <col min="9994" max="9994" width="10.6640625" style="1" customWidth="1"/>
    <col min="9995" max="9995" width="13.6640625" style="1" bestFit="1" customWidth="1"/>
    <col min="9996" max="9996" width="13.5546875" style="1" customWidth="1"/>
    <col min="9997" max="9997" width="17.6640625" style="1" customWidth="1"/>
    <col min="9998" max="10239" width="8.5546875" style="1"/>
    <col min="10240" max="10240" width="5.5546875" style="1" customWidth="1"/>
    <col min="10241" max="10241" width="13.33203125" style="1" bestFit="1" customWidth="1"/>
    <col min="10242" max="10242" width="16.33203125" style="1" customWidth="1"/>
    <col min="10243" max="10243" width="15.33203125" style="1" customWidth="1"/>
    <col min="10244" max="10244" width="14.44140625" style="1" customWidth="1"/>
    <col min="10245" max="10245" width="13.44140625" style="1" customWidth="1"/>
    <col min="10246" max="10246" width="12.6640625" style="1" customWidth="1"/>
    <col min="10247" max="10247" width="14" style="1" customWidth="1"/>
    <col min="10248" max="10248" width="15.6640625" style="1" customWidth="1"/>
    <col min="10249" max="10249" width="11.6640625" style="1" customWidth="1"/>
    <col min="10250" max="10250" width="10.6640625" style="1" customWidth="1"/>
    <col min="10251" max="10251" width="13.6640625" style="1" bestFit="1" customWidth="1"/>
    <col min="10252" max="10252" width="13.5546875" style="1" customWidth="1"/>
    <col min="10253" max="10253" width="17.6640625" style="1" customWidth="1"/>
    <col min="10254" max="10495" width="8.5546875" style="1"/>
    <col min="10496" max="10496" width="5.5546875" style="1" customWidth="1"/>
    <col min="10497" max="10497" width="13.33203125" style="1" bestFit="1" customWidth="1"/>
    <col min="10498" max="10498" width="16.33203125" style="1" customWidth="1"/>
    <col min="10499" max="10499" width="15.33203125" style="1" customWidth="1"/>
    <col min="10500" max="10500" width="14.44140625" style="1" customWidth="1"/>
    <col min="10501" max="10501" width="13.44140625" style="1" customWidth="1"/>
    <col min="10502" max="10502" width="12.6640625" style="1" customWidth="1"/>
    <col min="10503" max="10503" width="14" style="1" customWidth="1"/>
    <col min="10504" max="10504" width="15.6640625" style="1" customWidth="1"/>
    <col min="10505" max="10505" width="11.6640625" style="1" customWidth="1"/>
    <col min="10506" max="10506" width="10.6640625" style="1" customWidth="1"/>
    <col min="10507" max="10507" width="13.6640625" style="1" bestFit="1" customWidth="1"/>
    <col min="10508" max="10508" width="13.5546875" style="1" customWidth="1"/>
    <col min="10509" max="10509" width="17.6640625" style="1" customWidth="1"/>
    <col min="10510" max="10751" width="8.5546875" style="1"/>
    <col min="10752" max="10752" width="5.5546875" style="1" customWidth="1"/>
    <col min="10753" max="10753" width="13.33203125" style="1" bestFit="1" customWidth="1"/>
    <col min="10754" max="10754" width="16.33203125" style="1" customWidth="1"/>
    <col min="10755" max="10755" width="15.33203125" style="1" customWidth="1"/>
    <col min="10756" max="10756" width="14.44140625" style="1" customWidth="1"/>
    <col min="10757" max="10757" width="13.44140625" style="1" customWidth="1"/>
    <col min="10758" max="10758" width="12.6640625" style="1" customWidth="1"/>
    <col min="10759" max="10759" width="14" style="1" customWidth="1"/>
    <col min="10760" max="10760" width="15.6640625" style="1" customWidth="1"/>
    <col min="10761" max="10761" width="11.6640625" style="1" customWidth="1"/>
    <col min="10762" max="10762" width="10.6640625" style="1" customWidth="1"/>
    <col min="10763" max="10763" width="13.6640625" style="1" bestFit="1" customWidth="1"/>
    <col min="10764" max="10764" width="13.5546875" style="1" customWidth="1"/>
    <col min="10765" max="10765" width="17.6640625" style="1" customWidth="1"/>
    <col min="10766" max="11007" width="8.5546875" style="1"/>
    <col min="11008" max="11008" width="5.5546875" style="1" customWidth="1"/>
    <col min="11009" max="11009" width="13.33203125" style="1" bestFit="1" customWidth="1"/>
    <col min="11010" max="11010" width="16.33203125" style="1" customWidth="1"/>
    <col min="11011" max="11011" width="15.33203125" style="1" customWidth="1"/>
    <col min="11012" max="11012" width="14.44140625" style="1" customWidth="1"/>
    <col min="11013" max="11013" width="13.44140625" style="1" customWidth="1"/>
    <col min="11014" max="11014" width="12.6640625" style="1" customWidth="1"/>
    <col min="11015" max="11015" width="14" style="1" customWidth="1"/>
    <col min="11016" max="11016" width="15.6640625" style="1" customWidth="1"/>
    <col min="11017" max="11017" width="11.6640625" style="1" customWidth="1"/>
    <col min="11018" max="11018" width="10.6640625" style="1" customWidth="1"/>
    <col min="11019" max="11019" width="13.6640625" style="1" bestFit="1" customWidth="1"/>
    <col min="11020" max="11020" width="13.5546875" style="1" customWidth="1"/>
    <col min="11021" max="11021" width="17.6640625" style="1" customWidth="1"/>
    <col min="11022" max="11263" width="8.5546875" style="1"/>
    <col min="11264" max="11264" width="5.5546875" style="1" customWidth="1"/>
    <col min="11265" max="11265" width="13.33203125" style="1" bestFit="1" customWidth="1"/>
    <col min="11266" max="11266" width="16.33203125" style="1" customWidth="1"/>
    <col min="11267" max="11267" width="15.33203125" style="1" customWidth="1"/>
    <col min="11268" max="11268" width="14.44140625" style="1" customWidth="1"/>
    <col min="11269" max="11269" width="13.44140625" style="1" customWidth="1"/>
    <col min="11270" max="11270" width="12.6640625" style="1" customWidth="1"/>
    <col min="11271" max="11271" width="14" style="1" customWidth="1"/>
    <col min="11272" max="11272" width="15.6640625" style="1" customWidth="1"/>
    <col min="11273" max="11273" width="11.6640625" style="1" customWidth="1"/>
    <col min="11274" max="11274" width="10.6640625" style="1" customWidth="1"/>
    <col min="11275" max="11275" width="13.6640625" style="1" bestFit="1" customWidth="1"/>
    <col min="11276" max="11276" width="13.5546875" style="1" customWidth="1"/>
    <col min="11277" max="11277" width="17.6640625" style="1" customWidth="1"/>
    <col min="11278" max="11519" width="8.5546875" style="1"/>
    <col min="11520" max="11520" width="5.5546875" style="1" customWidth="1"/>
    <col min="11521" max="11521" width="13.33203125" style="1" bestFit="1" customWidth="1"/>
    <col min="11522" max="11522" width="16.33203125" style="1" customWidth="1"/>
    <col min="11523" max="11523" width="15.33203125" style="1" customWidth="1"/>
    <col min="11524" max="11524" width="14.44140625" style="1" customWidth="1"/>
    <col min="11525" max="11525" width="13.44140625" style="1" customWidth="1"/>
    <col min="11526" max="11526" width="12.6640625" style="1" customWidth="1"/>
    <col min="11527" max="11527" width="14" style="1" customWidth="1"/>
    <col min="11528" max="11528" width="15.6640625" style="1" customWidth="1"/>
    <col min="11529" max="11529" width="11.6640625" style="1" customWidth="1"/>
    <col min="11530" max="11530" width="10.6640625" style="1" customWidth="1"/>
    <col min="11531" max="11531" width="13.6640625" style="1" bestFit="1" customWidth="1"/>
    <col min="11532" max="11532" width="13.5546875" style="1" customWidth="1"/>
    <col min="11533" max="11533" width="17.6640625" style="1" customWidth="1"/>
    <col min="11534" max="11775" width="8.5546875" style="1"/>
    <col min="11776" max="11776" width="5.5546875" style="1" customWidth="1"/>
    <col min="11777" max="11777" width="13.33203125" style="1" bestFit="1" customWidth="1"/>
    <col min="11778" max="11778" width="16.33203125" style="1" customWidth="1"/>
    <col min="11779" max="11779" width="15.33203125" style="1" customWidth="1"/>
    <col min="11780" max="11780" width="14.44140625" style="1" customWidth="1"/>
    <col min="11781" max="11781" width="13.44140625" style="1" customWidth="1"/>
    <col min="11782" max="11782" width="12.6640625" style="1" customWidth="1"/>
    <col min="11783" max="11783" width="14" style="1" customWidth="1"/>
    <col min="11784" max="11784" width="15.6640625" style="1" customWidth="1"/>
    <col min="11785" max="11785" width="11.6640625" style="1" customWidth="1"/>
    <col min="11786" max="11786" width="10.6640625" style="1" customWidth="1"/>
    <col min="11787" max="11787" width="13.6640625" style="1" bestFit="1" customWidth="1"/>
    <col min="11788" max="11788" width="13.5546875" style="1" customWidth="1"/>
    <col min="11789" max="11789" width="17.6640625" style="1" customWidth="1"/>
    <col min="11790" max="12031" width="8.5546875" style="1"/>
    <col min="12032" max="12032" width="5.5546875" style="1" customWidth="1"/>
    <col min="12033" max="12033" width="13.33203125" style="1" bestFit="1" customWidth="1"/>
    <col min="12034" max="12034" width="16.33203125" style="1" customWidth="1"/>
    <col min="12035" max="12035" width="15.33203125" style="1" customWidth="1"/>
    <col min="12036" max="12036" width="14.44140625" style="1" customWidth="1"/>
    <col min="12037" max="12037" width="13.44140625" style="1" customWidth="1"/>
    <col min="12038" max="12038" width="12.6640625" style="1" customWidth="1"/>
    <col min="12039" max="12039" width="14" style="1" customWidth="1"/>
    <col min="12040" max="12040" width="15.6640625" style="1" customWidth="1"/>
    <col min="12041" max="12041" width="11.6640625" style="1" customWidth="1"/>
    <col min="12042" max="12042" width="10.6640625" style="1" customWidth="1"/>
    <col min="12043" max="12043" width="13.6640625" style="1" bestFit="1" customWidth="1"/>
    <col min="12044" max="12044" width="13.5546875" style="1" customWidth="1"/>
    <col min="12045" max="12045" width="17.6640625" style="1" customWidth="1"/>
    <col min="12046" max="12287" width="8.5546875" style="1"/>
    <col min="12288" max="12288" width="5.5546875" style="1" customWidth="1"/>
    <col min="12289" max="12289" width="13.33203125" style="1" bestFit="1" customWidth="1"/>
    <col min="12290" max="12290" width="16.33203125" style="1" customWidth="1"/>
    <col min="12291" max="12291" width="15.33203125" style="1" customWidth="1"/>
    <col min="12292" max="12292" width="14.44140625" style="1" customWidth="1"/>
    <col min="12293" max="12293" width="13.44140625" style="1" customWidth="1"/>
    <col min="12294" max="12294" width="12.6640625" style="1" customWidth="1"/>
    <col min="12295" max="12295" width="14" style="1" customWidth="1"/>
    <col min="12296" max="12296" width="15.6640625" style="1" customWidth="1"/>
    <col min="12297" max="12297" width="11.6640625" style="1" customWidth="1"/>
    <col min="12298" max="12298" width="10.6640625" style="1" customWidth="1"/>
    <col min="12299" max="12299" width="13.6640625" style="1" bestFit="1" customWidth="1"/>
    <col min="12300" max="12300" width="13.5546875" style="1" customWidth="1"/>
    <col min="12301" max="12301" width="17.6640625" style="1" customWidth="1"/>
    <col min="12302" max="12543" width="8.5546875" style="1"/>
    <col min="12544" max="12544" width="5.5546875" style="1" customWidth="1"/>
    <col min="12545" max="12545" width="13.33203125" style="1" bestFit="1" customWidth="1"/>
    <col min="12546" max="12546" width="16.33203125" style="1" customWidth="1"/>
    <col min="12547" max="12547" width="15.33203125" style="1" customWidth="1"/>
    <col min="12548" max="12548" width="14.44140625" style="1" customWidth="1"/>
    <col min="12549" max="12549" width="13.44140625" style="1" customWidth="1"/>
    <col min="12550" max="12550" width="12.6640625" style="1" customWidth="1"/>
    <col min="12551" max="12551" width="14" style="1" customWidth="1"/>
    <col min="12552" max="12552" width="15.6640625" style="1" customWidth="1"/>
    <col min="12553" max="12553" width="11.6640625" style="1" customWidth="1"/>
    <col min="12554" max="12554" width="10.6640625" style="1" customWidth="1"/>
    <col min="12555" max="12555" width="13.6640625" style="1" bestFit="1" customWidth="1"/>
    <col min="12556" max="12556" width="13.5546875" style="1" customWidth="1"/>
    <col min="12557" max="12557" width="17.6640625" style="1" customWidth="1"/>
    <col min="12558" max="12799" width="8.5546875" style="1"/>
    <col min="12800" max="12800" width="5.5546875" style="1" customWidth="1"/>
    <col min="12801" max="12801" width="13.33203125" style="1" bestFit="1" customWidth="1"/>
    <col min="12802" max="12802" width="16.33203125" style="1" customWidth="1"/>
    <col min="12803" max="12803" width="15.33203125" style="1" customWidth="1"/>
    <col min="12804" max="12804" width="14.44140625" style="1" customWidth="1"/>
    <col min="12805" max="12805" width="13.44140625" style="1" customWidth="1"/>
    <col min="12806" max="12806" width="12.6640625" style="1" customWidth="1"/>
    <col min="12807" max="12807" width="14" style="1" customWidth="1"/>
    <col min="12808" max="12808" width="15.6640625" style="1" customWidth="1"/>
    <col min="12809" max="12809" width="11.6640625" style="1" customWidth="1"/>
    <col min="12810" max="12810" width="10.6640625" style="1" customWidth="1"/>
    <col min="12811" max="12811" width="13.6640625" style="1" bestFit="1" customWidth="1"/>
    <col min="12812" max="12812" width="13.5546875" style="1" customWidth="1"/>
    <col min="12813" max="12813" width="17.6640625" style="1" customWidth="1"/>
    <col min="12814" max="13055" width="8.5546875" style="1"/>
    <col min="13056" max="13056" width="5.5546875" style="1" customWidth="1"/>
    <col min="13057" max="13057" width="13.33203125" style="1" bestFit="1" customWidth="1"/>
    <col min="13058" max="13058" width="16.33203125" style="1" customWidth="1"/>
    <col min="13059" max="13059" width="15.33203125" style="1" customWidth="1"/>
    <col min="13060" max="13060" width="14.44140625" style="1" customWidth="1"/>
    <col min="13061" max="13061" width="13.44140625" style="1" customWidth="1"/>
    <col min="13062" max="13062" width="12.6640625" style="1" customWidth="1"/>
    <col min="13063" max="13063" width="14" style="1" customWidth="1"/>
    <col min="13064" max="13064" width="15.6640625" style="1" customWidth="1"/>
    <col min="13065" max="13065" width="11.6640625" style="1" customWidth="1"/>
    <col min="13066" max="13066" width="10.6640625" style="1" customWidth="1"/>
    <col min="13067" max="13067" width="13.6640625" style="1" bestFit="1" customWidth="1"/>
    <col min="13068" max="13068" width="13.5546875" style="1" customWidth="1"/>
    <col min="13069" max="13069" width="17.6640625" style="1" customWidth="1"/>
    <col min="13070" max="13311" width="8.5546875" style="1"/>
    <col min="13312" max="13312" width="5.5546875" style="1" customWidth="1"/>
    <col min="13313" max="13313" width="13.33203125" style="1" bestFit="1" customWidth="1"/>
    <col min="13314" max="13314" width="16.33203125" style="1" customWidth="1"/>
    <col min="13315" max="13315" width="15.33203125" style="1" customWidth="1"/>
    <col min="13316" max="13316" width="14.44140625" style="1" customWidth="1"/>
    <col min="13317" max="13317" width="13.44140625" style="1" customWidth="1"/>
    <col min="13318" max="13318" width="12.6640625" style="1" customWidth="1"/>
    <col min="13319" max="13319" width="14" style="1" customWidth="1"/>
    <col min="13320" max="13320" width="15.6640625" style="1" customWidth="1"/>
    <col min="13321" max="13321" width="11.6640625" style="1" customWidth="1"/>
    <col min="13322" max="13322" width="10.6640625" style="1" customWidth="1"/>
    <col min="13323" max="13323" width="13.6640625" style="1" bestFit="1" customWidth="1"/>
    <col min="13324" max="13324" width="13.5546875" style="1" customWidth="1"/>
    <col min="13325" max="13325" width="17.6640625" style="1" customWidth="1"/>
    <col min="13326" max="13567" width="8.5546875" style="1"/>
    <col min="13568" max="13568" width="5.5546875" style="1" customWidth="1"/>
    <col min="13569" max="13569" width="13.33203125" style="1" bestFit="1" customWidth="1"/>
    <col min="13570" max="13570" width="16.33203125" style="1" customWidth="1"/>
    <col min="13571" max="13571" width="15.33203125" style="1" customWidth="1"/>
    <col min="13572" max="13572" width="14.44140625" style="1" customWidth="1"/>
    <col min="13573" max="13573" width="13.44140625" style="1" customWidth="1"/>
    <col min="13574" max="13574" width="12.6640625" style="1" customWidth="1"/>
    <col min="13575" max="13575" width="14" style="1" customWidth="1"/>
    <col min="13576" max="13576" width="15.6640625" style="1" customWidth="1"/>
    <col min="13577" max="13577" width="11.6640625" style="1" customWidth="1"/>
    <col min="13578" max="13578" width="10.6640625" style="1" customWidth="1"/>
    <col min="13579" max="13579" width="13.6640625" style="1" bestFit="1" customWidth="1"/>
    <col min="13580" max="13580" width="13.5546875" style="1" customWidth="1"/>
    <col min="13581" max="13581" width="17.6640625" style="1" customWidth="1"/>
    <col min="13582" max="13823" width="8.5546875" style="1"/>
    <col min="13824" max="13824" width="5.5546875" style="1" customWidth="1"/>
    <col min="13825" max="13825" width="13.33203125" style="1" bestFit="1" customWidth="1"/>
    <col min="13826" max="13826" width="16.33203125" style="1" customWidth="1"/>
    <col min="13827" max="13827" width="15.33203125" style="1" customWidth="1"/>
    <col min="13828" max="13828" width="14.44140625" style="1" customWidth="1"/>
    <col min="13829" max="13829" width="13.44140625" style="1" customWidth="1"/>
    <col min="13830" max="13830" width="12.6640625" style="1" customWidth="1"/>
    <col min="13831" max="13831" width="14" style="1" customWidth="1"/>
    <col min="13832" max="13832" width="15.6640625" style="1" customWidth="1"/>
    <col min="13833" max="13833" width="11.6640625" style="1" customWidth="1"/>
    <col min="13834" max="13834" width="10.6640625" style="1" customWidth="1"/>
    <col min="13835" max="13835" width="13.6640625" style="1" bestFit="1" customWidth="1"/>
    <col min="13836" max="13836" width="13.5546875" style="1" customWidth="1"/>
    <col min="13837" max="13837" width="17.6640625" style="1" customWidth="1"/>
    <col min="13838" max="14079" width="8.5546875" style="1"/>
    <col min="14080" max="14080" width="5.5546875" style="1" customWidth="1"/>
    <col min="14081" max="14081" width="13.33203125" style="1" bestFit="1" customWidth="1"/>
    <col min="14082" max="14082" width="16.33203125" style="1" customWidth="1"/>
    <col min="14083" max="14083" width="15.33203125" style="1" customWidth="1"/>
    <col min="14084" max="14084" width="14.44140625" style="1" customWidth="1"/>
    <col min="14085" max="14085" width="13.44140625" style="1" customWidth="1"/>
    <col min="14086" max="14086" width="12.6640625" style="1" customWidth="1"/>
    <col min="14087" max="14087" width="14" style="1" customWidth="1"/>
    <col min="14088" max="14088" width="15.6640625" style="1" customWidth="1"/>
    <col min="14089" max="14089" width="11.6640625" style="1" customWidth="1"/>
    <col min="14090" max="14090" width="10.6640625" style="1" customWidth="1"/>
    <col min="14091" max="14091" width="13.6640625" style="1" bestFit="1" customWidth="1"/>
    <col min="14092" max="14092" width="13.5546875" style="1" customWidth="1"/>
    <col min="14093" max="14093" width="17.6640625" style="1" customWidth="1"/>
    <col min="14094" max="14335" width="8.5546875" style="1"/>
    <col min="14336" max="14336" width="5.5546875" style="1" customWidth="1"/>
    <col min="14337" max="14337" width="13.33203125" style="1" bestFit="1" customWidth="1"/>
    <col min="14338" max="14338" width="16.33203125" style="1" customWidth="1"/>
    <col min="14339" max="14339" width="15.33203125" style="1" customWidth="1"/>
    <col min="14340" max="14340" width="14.44140625" style="1" customWidth="1"/>
    <col min="14341" max="14341" width="13.44140625" style="1" customWidth="1"/>
    <col min="14342" max="14342" width="12.6640625" style="1" customWidth="1"/>
    <col min="14343" max="14343" width="14" style="1" customWidth="1"/>
    <col min="14344" max="14344" width="15.6640625" style="1" customWidth="1"/>
    <col min="14345" max="14345" width="11.6640625" style="1" customWidth="1"/>
    <col min="14346" max="14346" width="10.6640625" style="1" customWidth="1"/>
    <col min="14347" max="14347" width="13.6640625" style="1" bestFit="1" customWidth="1"/>
    <col min="14348" max="14348" width="13.5546875" style="1" customWidth="1"/>
    <col min="14349" max="14349" width="17.6640625" style="1" customWidth="1"/>
    <col min="14350" max="14591" width="8.5546875" style="1"/>
    <col min="14592" max="14592" width="5.5546875" style="1" customWidth="1"/>
    <col min="14593" max="14593" width="13.33203125" style="1" bestFit="1" customWidth="1"/>
    <col min="14594" max="14594" width="16.33203125" style="1" customWidth="1"/>
    <col min="14595" max="14595" width="15.33203125" style="1" customWidth="1"/>
    <col min="14596" max="14596" width="14.44140625" style="1" customWidth="1"/>
    <col min="14597" max="14597" width="13.44140625" style="1" customWidth="1"/>
    <col min="14598" max="14598" width="12.6640625" style="1" customWidth="1"/>
    <col min="14599" max="14599" width="14" style="1" customWidth="1"/>
    <col min="14600" max="14600" width="15.6640625" style="1" customWidth="1"/>
    <col min="14601" max="14601" width="11.6640625" style="1" customWidth="1"/>
    <col min="14602" max="14602" width="10.6640625" style="1" customWidth="1"/>
    <col min="14603" max="14603" width="13.6640625" style="1" bestFit="1" customWidth="1"/>
    <col min="14604" max="14604" width="13.5546875" style="1" customWidth="1"/>
    <col min="14605" max="14605" width="17.6640625" style="1" customWidth="1"/>
    <col min="14606" max="14847" width="8.5546875" style="1"/>
    <col min="14848" max="14848" width="5.5546875" style="1" customWidth="1"/>
    <col min="14849" max="14849" width="13.33203125" style="1" bestFit="1" customWidth="1"/>
    <col min="14850" max="14850" width="16.33203125" style="1" customWidth="1"/>
    <col min="14851" max="14851" width="15.33203125" style="1" customWidth="1"/>
    <col min="14852" max="14852" width="14.44140625" style="1" customWidth="1"/>
    <col min="14853" max="14853" width="13.44140625" style="1" customWidth="1"/>
    <col min="14854" max="14854" width="12.6640625" style="1" customWidth="1"/>
    <col min="14855" max="14855" width="14" style="1" customWidth="1"/>
    <col min="14856" max="14856" width="15.6640625" style="1" customWidth="1"/>
    <col min="14857" max="14857" width="11.6640625" style="1" customWidth="1"/>
    <col min="14858" max="14858" width="10.6640625" style="1" customWidth="1"/>
    <col min="14859" max="14859" width="13.6640625" style="1" bestFit="1" customWidth="1"/>
    <col min="14860" max="14860" width="13.5546875" style="1" customWidth="1"/>
    <col min="14861" max="14861" width="17.6640625" style="1" customWidth="1"/>
    <col min="14862" max="15103" width="8.5546875" style="1"/>
    <col min="15104" max="15104" width="5.5546875" style="1" customWidth="1"/>
    <col min="15105" max="15105" width="13.33203125" style="1" bestFit="1" customWidth="1"/>
    <col min="15106" max="15106" width="16.33203125" style="1" customWidth="1"/>
    <col min="15107" max="15107" width="15.33203125" style="1" customWidth="1"/>
    <col min="15108" max="15108" width="14.44140625" style="1" customWidth="1"/>
    <col min="15109" max="15109" width="13.44140625" style="1" customWidth="1"/>
    <col min="15110" max="15110" width="12.6640625" style="1" customWidth="1"/>
    <col min="15111" max="15111" width="14" style="1" customWidth="1"/>
    <col min="15112" max="15112" width="15.6640625" style="1" customWidth="1"/>
    <col min="15113" max="15113" width="11.6640625" style="1" customWidth="1"/>
    <col min="15114" max="15114" width="10.6640625" style="1" customWidth="1"/>
    <col min="15115" max="15115" width="13.6640625" style="1" bestFit="1" customWidth="1"/>
    <col min="15116" max="15116" width="13.5546875" style="1" customWidth="1"/>
    <col min="15117" max="15117" width="17.6640625" style="1" customWidth="1"/>
    <col min="15118" max="15359" width="8.5546875" style="1"/>
    <col min="15360" max="15360" width="5.5546875" style="1" customWidth="1"/>
    <col min="15361" max="15361" width="13.33203125" style="1" bestFit="1" customWidth="1"/>
    <col min="15362" max="15362" width="16.33203125" style="1" customWidth="1"/>
    <col min="15363" max="15363" width="15.33203125" style="1" customWidth="1"/>
    <col min="15364" max="15364" width="14.44140625" style="1" customWidth="1"/>
    <col min="15365" max="15365" width="13.44140625" style="1" customWidth="1"/>
    <col min="15366" max="15366" width="12.6640625" style="1" customWidth="1"/>
    <col min="15367" max="15367" width="14" style="1" customWidth="1"/>
    <col min="15368" max="15368" width="15.6640625" style="1" customWidth="1"/>
    <col min="15369" max="15369" width="11.6640625" style="1" customWidth="1"/>
    <col min="15370" max="15370" width="10.6640625" style="1" customWidth="1"/>
    <col min="15371" max="15371" width="13.6640625" style="1" bestFit="1" customWidth="1"/>
    <col min="15372" max="15372" width="13.5546875" style="1" customWidth="1"/>
    <col min="15373" max="15373" width="17.6640625" style="1" customWidth="1"/>
    <col min="15374" max="15615" width="8.5546875" style="1"/>
    <col min="15616" max="15616" width="5.5546875" style="1" customWidth="1"/>
    <col min="15617" max="15617" width="13.33203125" style="1" bestFit="1" customWidth="1"/>
    <col min="15618" max="15618" width="16.33203125" style="1" customWidth="1"/>
    <col min="15619" max="15619" width="15.33203125" style="1" customWidth="1"/>
    <col min="15620" max="15620" width="14.44140625" style="1" customWidth="1"/>
    <col min="15621" max="15621" width="13.44140625" style="1" customWidth="1"/>
    <col min="15622" max="15622" width="12.6640625" style="1" customWidth="1"/>
    <col min="15623" max="15623" width="14" style="1" customWidth="1"/>
    <col min="15624" max="15624" width="15.6640625" style="1" customWidth="1"/>
    <col min="15625" max="15625" width="11.6640625" style="1" customWidth="1"/>
    <col min="15626" max="15626" width="10.6640625" style="1" customWidth="1"/>
    <col min="15627" max="15627" width="13.6640625" style="1" bestFit="1" customWidth="1"/>
    <col min="15628" max="15628" width="13.5546875" style="1" customWidth="1"/>
    <col min="15629" max="15629" width="17.6640625" style="1" customWidth="1"/>
    <col min="15630" max="15871" width="8.5546875" style="1"/>
    <col min="15872" max="15872" width="5.5546875" style="1" customWidth="1"/>
    <col min="15873" max="15873" width="13.33203125" style="1" bestFit="1" customWidth="1"/>
    <col min="15874" max="15874" width="16.33203125" style="1" customWidth="1"/>
    <col min="15875" max="15875" width="15.33203125" style="1" customWidth="1"/>
    <col min="15876" max="15876" width="14.44140625" style="1" customWidth="1"/>
    <col min="15877" max="15877" width="13.44140625" style="1" customWidth="1"/>
    <col min="15878" max="15878" width="12.6640625" style="1" customWidth="1"/>
    <col min="15879" max="15879" width="14" style="1" customWidth="1"/>
    <col min="15880" max="15880" width="15.6640625" style="1" customWidth="1"/>
    <col min="15881" max="15881" width="11.6640625" style="1" customWidth="1"/>
    <col min="15882" max="15882" width="10.6640625" style="1" customWidth="1"/>
    <col min="15883" max="15883" width="13.6640625" style="1" bestFit="1" customWidth="1"/>
    <col min="15884" max="15884" width="13.5546875" style="1" customWidth="1"/>
    <col min="15885" max="15885" width="17.6640625" style="1" customWidth="1"/>
    <col min="15886" max="16127" width="8.5546875" style="1"/>
    <col min="16128" max="16128" width="5.5546875" style="1" customWidth="1"/>
    <col min="16129" max="16129" width="13.33203125" style="1" bestFit="1" customWidth="1"/>
    <col min="16130" max="16130" width="16.33203125" style="1" customWidth="1"/>
    <col min="16131" max="16131" width="15.33203125" style="1" customWidth="1"/>
    <col min="16132" max="16132" width="14.44140625" style="1" customWidth="1"/>
    <col min="16133" max="16133" width="13.44140625" style="1" customWidth="1"/>
    <col min="16134" max="16134" width="12.6640625" style="1" customWidth="1"/>
    <col min="16135" max="16135" width="14" style="1" customWidth="1"/>
    <col min="16136" max="16136" width="15.6640625" style="1" customWidth="1"/>
    <col min="16137" max="16137" width="11.6640625" style="1" customWidth="1"/>
    <col min="16138" max="16138" width="10.6640625" style="1" customWidth="1"/>
    <col min="16139" max="16139" width="13.6640625" style="1" bestFit="1" customWidth="1"/>
    <col min="16140" max="16140" width="13.5546875" style="1" customWidth="1"/>
    <col min="16141" max="16141" width="17.6640625" style="1" customWidth="1"/>
    <col min="16142" max="16384" width="8.5546875" style="1"/>
  </cols>
  <sheetData>
    <row r="1" spans="1:13" ht="24" customHeight="1" x14ac:dyDescent="0.35">
      <c r="A1" s="470" t="s">
        <v>325</v>
      </c>
      <c r="B1" s="471"/>
      <c r="C1" s="471"/>
      <c r="D1" s="472"/>
      <c r="E1" s="473"/>
      <c r="F1" s="474"/>
      <c r="I1" s="539" t="s">
        <v>1</v>
      </c>
      <c r="J1" s="540"/>
      <c r="K1" s="540"/>
      <c r="L1" s="541"/>
      <c r="M1" s="361"/>
    </row>
    <row r="2" spans="1:13" ht="13.2" customHeight="1" x14ac:dyDescent="0.3">
      <c r="A2" s="542" t="s">
        <v>326</v>
      </c>
      <c r="B2" s="543"/>
      <c r="C2" s="543"/>
      <c r="D2" s="475"/>
      <c r="E2" s="476"/>
      <c r="F2" s="477"/>
      <c r="H2" s="362"/>
      <c r="I2" s="363"/>
      <c r="J2" s="364"/>
      <c r="K2" s="364"/>
      <c r="L2" s="365"/>
    </row>
    <row r="3" spans="1:13" ht="21.6" customHeight="1" thickBot="1" x14ac:dyDescent="0.4">
      <c r="A3" s="550" t="s">
        <v>327</v>
      </c>
      <c r="B3" s="551"/>
      <c r="C3" s="551"/>
      <c r="D3" s="551"/>
      <c r="E3" s="551"/>
      <c r="F3" s="551"/>
      <c r="I3" s="547" t="s">
        <v>298</v>
      </c>
      <c r="J3" s="548"/>
      <c r="K3" s="548"/>
      <c r="L3" s="549"/>
    </row>
    <row r="4" spans="1:13" ht="16.5" customHeight="1" x14ac:dyDescent="0.3">
      <c r="A4" s="2"/>
      <c r="B4" s="2"/>
      <c r="C4" s="2"/>
      <c r="D4" s="2"/>
      <c r="E4" s="2"/>
      <c r="F4" s="2"/>
      <c r="G4" s="2"/>
      <c r="H4" s="2"/>
      <c r="I4" s="2"/>
      <c r="J4" s="2"/>
      <c r="K4" s="2"/>
      <c r="L4" s="2"/>
      <c r="M4" s="366"/>
    </row>
    <row r="5" spans="1:13" ht="19.5" customHeight="1" x14ac:dyDescent="0.3">
      <c r="A5" s="544" t="s">
        <v>96</v>
      </c>
      <c r="B5" s="545"/>
      <c r="C5" s="545"/>
      <c r="D5" s="545"/>
      <c r="E5" s="545"/>
      <c r="F5" s="545"/>
      <c r="G5" s="545"/>
      <c r="H5" s="545"/>
      <c r="I5" s="545"/>
      <c r="J5" s="545"/>
      <c r="K5" s="546"/>
      <c r="L5" s="384"/>
      <c r="M5" s="384"/>
    </row>
    <row r="6" spans="1:13" ht="105" customHeight="1" x14ac:dyDescent="0.3">
      <c r="A6" s="490" t="s">
        <v>5</v>
      </c>
      <c r="B6" s="385" t="s">
        <v>6</v>
      </c>
      <c r="C6" s="385" t="s">
        <v>24</v>
      </c>
      <c r="D6" s="57" t="s">
        <v>247</v>
      </c>
      <c r="E6" s="385" t="s">
        <v>199</v>
      </c>
      <c r="F6" s="385"/>
      <c r="G6" s="385" t="s">
        <v>25</v>
      </c>
      <c r="H6" s="385" t="s">
        <v>231</v>
      </c>
      <c r="I6" s="386" t="s">
        <v>26</v>
      </c>
      <c r="J6" s="372" t="s">
        <v>61</v>
      </c>
      <c r="K6" s="32" t="s">
        <v>218</v>
      </c>
    </row>
    <row r="7" spans="1:13" ht="18" customHeight="1" x14ac:dyDescent="0.3">
      <c r="A7" s="487"/>
      <c r="B7" s="59" t="s">
        <v>7</v>
      </c>
      <c r="C7" s="60">
        <v>60102.87</v>
      </c>
      <c r="D7" s="376">
        <f>178.02*13</f>
        <v>2314.2600000000002</v>
      </c>
      <c r="E7" s="377">
        <f>46.23*13</f>
        <v>600.99</v>
      </c>
      <c r="F7" s="378"/>
      <c r="G7" s="63">
        <f>+C7+D7+E7</f>
        <v>63018.12</v>
      </c>
      <c r="H7" s="64">
        <f>G7*38.38%</f>
        <v>24186.354456000005</v>
      </c>
      <c r="I7" s="379">
        <f>+ROUND(+G7+H7,2)</f>
        <v>87204.47</v>
      </c>
      <c r="J7" s="370">
        <v>0</v>
      </c>
      <c r="K7" s="371">
        <f>+ROUND((J7*I7),2)</f>
        <v>0</v>
      </c>
    </row>
    <row r="8" spans="1:13" ht="18" customHeight="1" x14ac:dyDescent="0.3">
      <c r="A8" s="487"/>
      <c r="B8" s="59" t="s">
        <v>8</v>
      </c>
      <c r="C8" s="60">
        <v>47015.77</v>
      </c>
      <c r="D8" s="376">
        <f>139.22*13</f>
        <v>1809.86</v>
      </c>
      <c r="E8" s="240">
        <f>36.17*13</f>
        <v>470.21000000000004</v>
      </c>
      <c r="F8" s="378"/>
      <c r="G8" s="63">
        <f>+C8+D8+E8</f>
        <v>49295.839999999997</v>
      </c>
      <c r="H8" s="64">
        <f>G8*38.38%</f>
        <v>18919.743392</v>
      </c>
      <c r="I8" s="379">
        <f>+ROUND(+G8+H8,2)</f>
        <v>68215.58</v>
      </c>
      <c r="J8" s="370">
        <v>0</v>
      </c>
      <c r="K8" s="371">
        <f>+ROUND((J8*I8),2)</f>
        <v>0</v>
      </c>
    </row>
    <row r="9" spans="1:13" ht="14.25" customHeight="1" x14ac:dyDescent="0.3">
      <c r="A9" s="69"/>
      <c r="B9" s="69"/>
      <c r="C9" s="71"/>
      <c r="D9" s="71"/>
      <c r="E9" s="71"/>
      <c r="F9" s="71"/>
      <c r="G9" s="71"/>
      <c r="H9" s="71"/>
      <c r="I9" s="71"/>
      <c r="J9" s="387"/>
      <c r="K9" s="388"/>
    </row>
    <row r="10" spans="1:13" ht="84.75" customHeight="1" x14ac:dyDescent="0.3">
      <c r="A10" s="488" t="s">
        <v>9</v>
      </c>
      <c r="B10" s="72"/>
      <c r="C10" s="57" t="s">
        <v>167</v>
      </c>
      <c r="D10" s="57" t="s">
        <v>199</v>
      </c>
      <c r="E10" s="57" t="s">
        <v>27</v>
      </c>
      <c r="F10" s="57" t="s">
        <v>28</v>
      </c>
      <c r="G10" s="57" t="s">
        <v>10</v>
      </c>
      <c r="H10" s="57" t="s">
        <v>29</v>
      </c>
      <c r="I10" s="375" t="s">
        <v>26</v>
      </c>
      <c r="J10" s="372" t="s">
        <v>61</v>
      </c>
      <c r="K10" s="32" t="s">
        <v>218</v>
      </c>
    </row>
    <row r="11" spans="1:13" ht="15.75" customHeight="1" x14ac:dyDescent="0.3">
      <c r="A11" s="489"/>
      <c r="B11" s="57" t="s">
        <v>220</v>
      </c>
      <c r="C11" s="380">
        <f>34634.49/12*13</f>
        <v>37520.697500000002</v>
      </c>
      <c r="D11" s="380">
        <f>28.86*13</f>
        <v>375.18</v>
      </c>
      <c r="E11" s="380"/>
      <c r="F11" s="380"/>
      <c r="G11" s="380">
        <f>+C11+D11+E11+F11</f>
        <v>37895.877500000002</v>
      </c>
      <c r="H11" s="380">
        <f>+(C11+D11+E11)*38.38%+(F11*32.7%)</f>
        <v>14544.437784500002</v>
      </c>
      <c r="I11" s="379" t="str">
        <f>+IF(E11&lt;&gt;0,+ROUND(+G11+H11,2),"0")</f>
        <v>0</v>
      </c>
      <c r="J11" s="370">
        <v>0</v>
      </c>
      <c r="K11" s="371">
        <f>+ROUND((J11*I11),2)</f>
        <v>0</v>
      </c>
    </row>
    <row r="12" spans="1:13" ht="18" x14ac:dyDescent="0.3">
      <c r="A12" s="489"/>
      <c r="B12" s="70"/>
      <c r="C12" s="71"/>
      <c r="D12" s="71"/>
      <c r="E12" s="71"/>
      <c r="F12" s="71"/>
      <c r="G12" s="71"/>
      <c r="H12" s="71"/>
      <c r="I12" s="71"/>
      <c r="J12" s="14"/>
      <c r="K12" s="14"/>
    </row>
    <row r="13" spans="1:13" ht="114" customHeight="1" x14ac:dyDescent="0.3">
      <c r="A13" s="489"/>
      <c r="B13" s="72"/>
      <c r="C13" s="57" t="s">
        <v>200</v>
      </c>
      <c r="D13" s="57" t="s">
        <v>201</v>
      </c>
      <c r="E13" s="57" t="s">
        <v>219</v>
      </c>
      <c r="F13" s="57" t="s">
        <v>203</v>
      </c>
      <c r="G13" s="57" t="s">
        <v>32</v>
      </c>
      <c r="H13" s="57" t="s">
        <v>231</v>
      </c>
      <c r="I13" s="375" t="s">
        <v>26</v>
      </c>
      <c r="J13" s="367" t="s">
        <v>61</v>
      </c>
      <c r="K13" s="25" t="s">
        <v>218</v>
      </c>
    </row>
    <row r="14" spans="1:13" ht="18" customHeight="1" x14ac:dyDescent="0.35">
      <c r="A14" s="489"/>
      <c r="B14" s="240" t="s">
        <v>11</v>
      </c>
      <c r="C14" s="60">
        <f>25363.13</f>
        <v>25363.13</v>
      </c>
      <c r="D14" s="376">
        <f>21.14*12</f>
        <v>253.68</v>
      </c>
      <c r="E14" s="376"/>
      <c r="F14" s="73">
        <f>+ROUND((C14+D14+E14)/12,2)</f>
        <v>2134.73</v>
      </c>
      <c r="G14" s="376">
        <f>+F14+D14+C14+E14</f>
        <v>27751.54</v>
      </c>
      <c r="H14" s="64">
        <f>G14*38.38%</f>
        <v>10651.041052</v>
      </c>
      <c r="I14" s="379">
        <f>+ROUND(+G14+H14,2)</f>
        <v>38402.58</v>
      </c>
      <c r="J14" s="370">
        <v>35</v>
      </c>
      <c r="K14" s="371">
        <f>+ROUND((J14*I14),2)</f>
        <v>1344090.3</v>
      </c>
    </row>
    <row r="15" spans="1:13" ht="6.75" customHeight="1" x14ac:dyDescent="0.35">
      <c r="A15" s="489"/>
      <c r="B15" s="74"/>
      <c r="C15" s="75"/>
      <c r="D15" s="76"/>
      <c r="E15" s="76"/>
      <c r="F15" s="77"/>
      <c r="G15" s="75"/>
      <c r="H15" s="75"/>
      <c r="I15" s="75"/>
      <c r="J15" s="368"/>
      <c r="K15" s="368"/>
    </row>
    <row r="16" spans="1:13" ht="18" x14ac:dyDescent="0.35">
      <c r="A16" s="489"/>
      <c r="B16" s="240" t="s">
        <v>12</v>
      </c>
      <c r="C16" s="60">
        <f>20884.37</f>
        <v>20884.37</v>
      </c>
      <c r="D16" s="376">
        <f>17.4*12</f>
        <v>208.79999999999998</v>
      </c>
      <c r="E16" s="376"/>
      <c r="F16" s="73">
        <f>+ROUND((C16+D16+E16)/12,2)</f>
        <v>1757.76</v>
      </c>
      <c r="G16" s="376">
        <f>+F16+D16+C16+E16</f>
        <v>22850.93</v>
      </c>
      <c r="H16" s="64">
        <f>G16*38.38%</f>
        <v>8770.1869340000012</v>
      </c>
      <c r="I16" s="379">
        <f>+ROUND(+G16+H16,2)</f>
        <v>31621.119999999999</v>
      </c>
      <c r="J16" s="370">
        <v>32</v>
      </c>
      <c r="K16" s="371">
        <f>+ROUND((J16*I16),2)</f>
        <v>1011875.84</v>
      </c>
    </row>
    <row r="17" spans="1:11" ht="6.75" customHeight="1" x14ac:dyDescent="0.35">
      <c r="A17" s="489"/>
      <c r="B17" s="79"/>
      <c r="C17" s="381"/>
      <c r="D17" s="382"/>
      <c r="E17" s="382"/>
      <c r="F17" s="80"/>
      <c r="G17" s="383"/>
      <c r="H17" s="382"/>
      <c r="I17" s="382"/>
      <c r="J17" s="369"/>
      <c r="K17" s="369"/>
    </row>
    <row r="18" spans="1:11" ht="18" x14ac:dyDescent="0.35">
      <c r="A18" s="489"/>
      <c r="B18" s="240" t="s">
        <v>13</v>
      </c>
      <c r="C18" s="60">
        <f>19847.64</f>
        <v>19847.64</v>
      </c>
      <c r="D18" s="376">
        <f>16.54*12</f>
        <v>198.48</v>
      </c>
      <c r="E18" s="376"/>
      <c r="F18" s="73">
        <f>+ROUND((C18+D18+E18)/12,2)</f>
        <v>1670.51</v>
      </c>
      <c r="G18" s="376">
        <f>+F18+D18+C18+E18</f>
        <v>21716.63</v>
      </c>
      <c r="H18" s="64">
        <f>G18*38.38%</f>
        <v>8334.8425940000016</v>
      </c>
      <c r="I18" s="379">
        <f>+ROUND(+G18+H18,2)</f>
        <v>30051.47</v>
      </c>
      <c r="J18" s="370">
        <v>2</v>
      </c>
      <c r="K18" s="371">
        <f>+ROUND((J18*I18),2)</f>
        <v>60102.94</v>
      </c>
    </row>
    <row r="19" spans="1:11" ht="6.75" customHeight="1" x14ac:dyDescent="0.35">
      <c r="A19" s="490"/>
      <c r="B19" s="74"/>
      <c r="C19" s="75"/>
      <c r="D19" s="76"/>
      <c r="E19" s="76"/>
      <c r="F19" s="75"/>
      <c r="G19" s="75"/>
      <c r="H19" s="76"/>
      <c r="I19" s="76"/>
      <c r="J19" s="369"/>
      <c r="K19" s="369"/>
    </row>
    <row r="20" spans="1:11" ht="18" x14ac:dyDescent="0.35">
      <c r="A20" s="42"/>
      <c r="B20" s="98"/>
      <c r="C20" s="98"/>
      <c r="D20" s="43"/>
      <c r="E20" s="43"/>
      <c r="F20" s="98"/>
      <c r="G20" s="98"/>
      <c r="H20" s="98"/>
      <c r="I20" s="330" t="s">
        <v>14</v>
      </c>
      <c r="J20" s="442">
        <f>+SUM(J7:J18)</f>
        <v>69</v>
      </c>
      <c r="K20" s="373">
        <f>+SUM(K7:K18)</f>
        <v>2416069.08</v>
      </c>
    </row>
    <row r="23" spans="1:11" x14ac:dyDescent="0.3">
      <c r="A23" s="374" t="s">
        <v>65</v>
      </c>
    </row>
  </sheetData>
  <sheetProtection selectLockedCells="1" selectUnlockedCells="1"/>
  <mergeCells count="7">
    <mergeCell ref="A10:A19"/>
    <mergeCell ref="I1:L1"/>
    <mergeCell ref="A2:C2"/>
    <mergeCell ref="A6:A8"/>
    <mergeCell ref="A5:K5"/>
    <mergeCell ref="I3:L3"/>
    <mergeCell ref="A3:F3"/>
  </mergeCells>
  <pageMargins left="0.45" right="0.47013888888888888" top="0.62013888888888891" bottom="0.47013888888888888" header="0.51180555555555551" footer="0.51180555555555551"/>
  <pageSetup paperSize="9" scale="66"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37"/>
  <sheetViews>
    <sheetView showGridLines="0" zoomScale="70" zoomScaleNormal="70" workbookViewId="0">
      <selection sqref="A1:F3"/>
    </sheetView>
  </sheetViews>
  <sheetFormatPr defaultColWidth="8.5546875" defaultRowHeight="18" x14ac:dyDescent="0.35"/>
  <cols>
    <col min="1" max="1" width="8.5546875" style="42" customWidth="1"/>
    <col min="2" max="2" width="13.33203125" style="42" bestFit="1" customWidth="1"/>
    <col min="3" max="3" width="16.33203125" style="42" customWidth="1"/>
    <col min="4" max="4" width="23" style="42" customWidth="1"/>
    <col min="5" max="5" width="14.44140625" style="42" customWidth="1"/>
    <col min="6" max="6" width="14.33203125" style="42" bestFit="1" customWidth="1"/>
    <col min="7" max="7" width="13.6640625" style="42" bestFit="1" customWidth="1"/>
    <col min="8" max="8" width="18.6640625" style="42" bestFit="1" customWidth="1"/>
    <col min="9" max="9" width="18.109375" style="42" customWidth="1"/>
    <col min="10" max="10" width="17.109375" style="42" customWidth="1"/>
    <col min="11" max="11" width="32.109375" style="42" customWidth="1"/>
    <col min="12" max="12" width="12" style="42" customWidth="1"/>
    <col min="13" max="13" width="8.5546875" style="42"/>
    <col min="14" max="14" width="12" style="42" customWidth="1"/>
    <col min="15" max="15" width="11.44140625" style="42" customWidth="1"/>
    <col min="16" max="17" width="12" style="42" customWidth="1"/>
    <col min="18" max="254" width="8.5546875" style="42"/>
    <col min="255" max="255" width="13.33203125" style="42" bestFit="1" customWidth="1"/>
    <col min="256" max="256" width="16.33203125" style="42" customWidth="1"/>
    <col min="257" max="257" width="15.33203125" style="42" customWidth="1"/>
    <col min="258" max="258" width="14.44140625" style="42" customWidth="1"/>
    <col min="259" max="259" width="14.33203125" style="42" bestFit="1" customWidth="1"/>
    <col min="260" max="260" width="12.6640625" style="42" customWidth="1"/>
    <col min="261" max="261" width="18.6640625" style="42" bestFit="1" customWidth="1"/>
    <col min="262" max="262" width="14.33203125" style="42" customWidth="1"/>
    <col min="263" max="263" width="11.6640625" style="42" customWidth="1"/>
    <col min="264" max="264" width="12.6640625" style="42" customWidth="1"/>
    <col min="265" max="265" width="16.33203125" style="42" customWidth="1"/>
    <col min="266" max="266" width="12.5546875" style="42" customWidth="1"/>
    <col min="267" max="267" width="17.5546875" style="42" customWidth="1"/>
    <col min="268" max="268" width="12" style="42" customWidth="1"/>
    <col min="269" max="269" width="8.5546875" style="42"/>
    <col min="270" max="270" width="12" style="42" customWidth="1"/>
    <col min="271" max="271" width="11.44140625" style="42" customWidth="1"/>
    <col min="272" max="273" width="12" style="42" customWidth="1"/>
    <col min="274" max="510" width="8.5546875" style="42"/>
    <col min="511" max="511" width="13.33203125" style="42" bestFit="1" customWidth="1"/>
    <col min="512" max="512" width="16.33203125" style="42" customWidth="1"/>
    <col min="513" max="513" width="15.33203125" style="42" customWidth="1"/>
    <col min="514" max="514" width="14.44140625" style="42" customWidth="1"/>
    <col min="515" max="515" width="14.33203125" style="42" bestFit="1" customWidth="1"/>
    <col min="516" max="516" width="12.6640625" style="42" customWidth="1"/>
    <col min="517" max="517" width="18.6640625" style="42" bestFit="1" customWidth="1"/>
    <col min="518" max="518" width="14.33203125" style="42" customWidth="1"/>
    <col min="519" max="519" width="11.6640625" style="42" customWidth="1"/>
    <col min="520" max="520" width="12.6640625" style="42" customWidth="1"/>
    <col min="521" max="521" width="16.33203125" style="42" customWidth="1"/>
    <col min="522" max="522" width="12.5546875" style="42" customWidth="1"/>
    <col min="523" max="523" width="17.5546875" style="42" customWidth="1"/>
    <col min="524" max="524" width="12" style="42" customWidth="1"/>
    <col min="525" max="525" width="8.5546875" style="42"/>
    <col min="526" max="526" width="12" style="42" customWidth="1"/>
    <col min="527" max="527" width="11.44140625" style="42" customWidth="1"/>
    <col min="528" max="529" width="12" style="42" customWidth="1"/>
    <col min="530" max="766" width="8.5546875" style="42"/>
    <col min="767" max="767" width="13.33203125" style="42" bestFit="1" customWidth="1"/>
    <col min="768" max="768" width="16.33203125" style="42" customWidth="1"/>
    <col min="769" max="769" width="15.33203125" style="42" customWidth="1"/>
    <col min="770" max="770" width="14.44140625" style="42" customWidth="1"/>
    <col min="771" max="771" width="14.33203125" style="42" bestFit="1" customWidth="1"/>
    <col min="772" max="772" width="12.6640625" style="42" customWidth="1"/>
    <col min="773" max="773" width="18.6640625" style="42" bestFit="1" customWidth="1"/>
    <col min="774" max="774" width="14.33203125" style="42" customWidth="1"/>
    <col min="775" max="775" width="11.6640625" style="42" customWidth="1"/>
    <col min="776" max="776" width="12.6640625" style="42" customWidth="1"/>
    <col min="777" max="777" width="16.33203125" style="42" customWidth="1"/>
    <col min="778" max="778" width="12.5546875" style="42" customWidth="1"/>
    <col min="779" max="779" width="17.5546875" style="42" customWidth="1"/>
    <col min="780" max="780" width="12" style="42" customWidth="1"/>
    <col min="781" max="781" width="8.5546875" style="42"/>
    <col min="782" max="782" width="12" style="42" customWidth="1"/>
    <col min="783" max="783" width="11.44140625" style="42" customWidth="1"/>
    <col min="784" max="785" width="12" style="42" customWidth="1"/>
    <col min="786" max="1022" width="8.5546875" style="42"/>
    <col min="1023" max="1023" width="13.33203125" style="42" bestFit="1" customWidth="1"/>
    <col min="1024" max="1024" width="16.33203125" style="42" customWidth="1"/>
    <col min="1025" max="1025" width="15.33203125" style="42" customWidth="1"/>
    <col min="1026" max="1026" width="14.44140625" style="42" customWidth="1"/>
    <col min="1027" max="1027" width="14.33203125" style="42" bestFit="1" customWidth="1"/>
    <col min="1028" max="1028" width="12.6640625" style="42" customWidth="1"/>
    <col min="1029" max="1029" width="18.6640625" style="42" bestFit="1" customWidth="1"/>
    <col min="1030" max="1030" width="14.33203125" style="42" customWidth="1"/>
    <col min="1031" max="1031" width="11.6640625" style="42" customWidth="1"/>
    <col min="1032" max="1032" width="12.6640625" style="42" customWidth="1"/>
    <col min="1033" max="1033" width="16.33203125" style="42" customWidth="1"/>
    <col min="1034" max="1034" width="12.5546875" style="42" customWidth="1"/>
    <col min="1035" max="1035" width="17.5546875" style="42" customWidth="1"/>
    <col min="1036" max="1036" width="12" style="42" customWidth="1"/>
    <col min="1037" max="1037" width="8.5546875" style="42"/>
    <col min="1038" max="1038" width="12" style="42" customWidth="1"/>
    <col min="1039" max="1039" width="11.44140625" style="42" customWidth="1"/>
    <col min="1040" max="1041" width="12" style="42" customWidth="1"/>
    <col min="1042" max="1278" width="8.5546875" style="42"/>
    <col min="1279" max="1279" width="13.33203125" style="42" bestFit="1" customWidth="1"/>
    <col min="1280" max="1280" width="16.33203125" style="42" customWidth="1"/>
    <col min="1281" max="1281" width="15.33203125" style="42" customWidth="1"/>
    <col min="1282" max="1282" width="14.44140625" style="42" customWidth="1"/>
    <col min="1283" max="1283" width="14.33203125" style="42" bestFit="1" customWidth="1"/>
    <col min="1284" max="1284" width="12.6640625" style="42" customWidth="1"/>
    <col min="1285" max="1285" width="18.6640625" style="42" bestFit="1" customWidth="1"/>
    <col min="1286" max="1286" width="14.33203125" style="42" customWidth="1"/>
    <col min="1287" max="1287" width="11.6640625" style="42" customWidth="1"/>
    <col min="1288" max="1288" width="12.6640625" style="42" customWidth="1"/>
    <col min="1289" max="1289" width="16.33203125" style="42" customWidth="1"/>
    <col min="1290" max="1290" width="12.5546875" style="42" customWidth="1"/>
    <col min="1291" max="1291" width="17.5546875" style="42" customWidth="1"/>
    <col min="1292" max="1292" width="12" style="42" customWidth="1"/>
    <col min="1293" max="1293" width="8.5546875" style="42"/>
    <col min="1294" max="1294" width="12" style="42" customWidth="1"/>
    <col min="1295" max="1295" width="11.44140625" style="42" customWidth="1"/>
    <col min="1296" max="1297" width="12" style="42" customWidth="1"/>
    <col min="1298" max="1534" width="8.5546875" style="42"/>
    <col min="1535" max="1535" width="13.33203125" style="42" bestFit="1" customWidth="1"/>
    <col min="1536" max="1536" width="16.33203125" style="42" customWidth="1"/>
    <col min="1537" max="1537" width="15.33203125" style="42" customWidth="1"/>
    <col min="1538" max="1538" width="14.44140625" style="42" customWidth="1"/>
    <col min="1539" max="1539" width="14.33203125" style="42" bestFit="1" customWidth="1"/>
    <col min="1540" max="1540" width="12.6640625" style="42" customWidth="1"/>
    <col min="1541" max="1541" width="18.6640625" style="42" bestFit="1" customWidth="1"/>
    <col min="1542" max="1542" width="14.33203125" style="42" customWidth="1"/>
    <col min="1543" max="1543" width="11.6640625" style="42" customWidth="1"/>
    <col min="1544" max="1544" width="12.6640625" style="42" customWidth="1"/>
    <col min="1545" max="1545" width="16.33203125" style="42" customWidth="1"/>
    <col min="1546" max="1546" width="12.5546875" style="42" customWidth="1"/>
    <col min="1547" max="1547" width="17.5546875" style="42" customWidth="1"/>
    <col min="1548" max="1548" width="12" style="42" customWidth="1"/>
    <col min="1549" max="1549" width="8.5546875" style="42"/>
    <col min="1550" max="1550" width="12" style="42" customWidth="1"/>
    <col min="1551" max="1551" width="11.44140625" style="42" customWidth="1"/>
    <col min="1552" max="1553" width="12" style="42" customWidth="1"/>
    <col min="1554" max="1790" width="8.5546875" style="42"/>
    <col min="1791" max="1791" width="13.33203125" style="42" bestFit="1" customWidth="1"/>
    <col min="1792" max="1792" width="16.33203125" style="42" customWidth="1"/>
    <col min="1793" max="1793" width="15.33203125" style="42" customWidth="1"/>
    <col min="1794" max="1794" width="14.44140625" style="42" customWidth="1"/>
    <col min="1795" max="1795" width="14.33203125" style="42" bestFit="1" customWidth="1"/>
    <col min="1796" max="1796" width="12.6640625" style="42" customWidth="1"/>
    <col min="1797" max="1797" width="18.6640625" style="42" bestFit="1" customWidth="1"/>
    <col min="1798" max="1798" width="14.33203125" style="42" customWidth="1"/>
    <col min="1799" max="1799" width="11.6640625" style="42" customWidth="1"/>
    <col min="1800" max="1800" width="12.6640625" style="42" customWidth="1"/>
    <col min="1801" max="1801" width="16.33203125" style="42" customWidth="1"/>
    <col min="1802" max="1802" width="12.5546875" style="42" customWidth="1"/>
    <col min="1803" max="1803" width="17.5546875" style="42" customWidth="1"/>
    <col min="1804" max="1804" width="12" style="42" customWidth="1"/>
    <col min="1805" max="1805" width="8.5546875" style="42"/>
    <col min="1806" max="1806" width="12" style="42" customWidth="1"/>
    <col min="1807" max="1807" width="11.44140625" style="42" customWidth="1"/>
    <col min="1808" max="1809" width="12" style="42" customWidth="1"/>
    <col min="1810" max="2046" width="8.5546875" style="42"/>
    <col min="2047" max="2047" width="13.33203125" style="42" bestFit="1" customWidth="1"/>
    <col min="2048" max="2048" width="16.33203125" style="42" customWidth="1"/>
    <col min="2049" max="2049" width="15.33203125" style="42" customWidth="1"/>
    <col min="2050" max="2050" width="14.44140625" style="42" customWidth="1"/>
    <col min="2051" max="2051" width="14.33203125" style="42" bestFit="1" customWidth="1"/>
    <col min="2052" max="2052" width="12.6640625" style="42" customWidth="1"/>
    <col min="2053" max="2053" width="18.6640625" style="42" bestFit="1" customWidth="1"/>
    <col min="2054" max="2054" width="14.33203125" style="42" customWidth="1"/>
    <col min="2055" max="2055" width="11.6640625" style="42" customWidth="1"/>
    <col min="2056" max="2056" width="12.6640625" style="42" customWidth="1"/>
    <col min="2057" max="2057" width="16.33203125" style="42" customWidth="1"/>
    <col min="2058" max="2058" width="12.5546875" style="42" customWidth="1"/>
    <col min="2059" max="2059" width="17.5546875" style="42" customWidth="1"/>
    <col min="2060" max="2060" width="12" style="42" customWidth="1"/>
    <col min="2061" max="2061" width="8.5546875" style="42"/>
    <col min="2062" max="2062" width="12" style="42" customWidth="1"/>
    <col min="2063" max="2063" width="11.44140625" style="42" customWidth="1"/>
    <col min="2064" max="2065" width="12" style="42" customWidth="1"/>
    <col min="2066" max="2302" width="8.5546875" style="42"/>
    <col min="2303" max="2303" width="13.33203125" style="42" bestFit="1" customWidth="1"/>
    <col min="2304" max="2304" width="16.33203125" style="42" customWidth="1"/>
    <col min="2305" max="2305" width="15.33203125" style="42" customWidth="1"/>
    <col min="2306" max="2306" width="14.44140625" style="42" customWidth="1"/>
    <col min="2307" max="2307" width="14.33203125" style="42" bestFit="1" customWidth="1"/>
    <col min="2308" max="2308" width="12.6640625" style="42" customWidth="1"/>
    <col min="2309" max="2309" width="18.6640625" style="42" bestFit="1" customWidth="1"/>
    <col min="2310" max="2310" width="14.33203125" style="42" customWidth="1"/>
    <col min="2311" max="2311" width="11.6640625" style="42" customWidth="1"/>
    <col min="2312" max="2312" width="12.6640625" style="42" customWidth="1"/>
    <col min="2313" max="2313" width="16.33203125" style="42" customWidth="1"/>
    <col min="2314" max="2314" width="12.5546875" style="42" customWidth="1"/>
    <col min="2315" max="2315" width="17.5546875" style="42" customWidth="1"/>
    <col min="2316" max="2316" width="12" style="42" customWidth="1"/>
    <col min="2317" max="2317" width="8.5546875" style="42"/>
    <col min="2318" max="2318" width="12" style="42" customWidth="1"/>
    <col min="2319" max="2319" width="11.44140625" style="42" customWidth="1"/>
    <col min="2320" max="2321" width="12" style="42" customWidth="1"/>
    <col min="2322" max="2558" width="8.5546875" style="42"/>
    <col min="2559" max="2559" width="13.33203125" style="42" bestFit="1" customWidth="1"/>
    <col min="2560" max="2560" width="16.33203125" style="42" customWidth="1"/>
    <col min="2561" max="2561" width="15.33203125" style="42" customWidth="1"/>
    <col min="2562" max="2562" width="14.44140625" style="42" customWidth="1"/>
    <col min="2563" max="2563" width="14.33203125" style="42" bestFit="1" customWidth="1"/>
    <col min="2564" max="2564" width="12.6640625" style="42" customWidth="1"/>
    <col min="2565" max="2565" width="18.6640625" style="42" bestFit="1" customWidth="1"/>
    <col min="2566" max="2566" width="14.33203125" style="42" customWidth="1"/>
    <col min="2567" max="2567" width="11.6640625" style="42" customWidth="1"/>
    <col min="2568" max="2568" width="12.6640625" style="42" customWidth="1"/>
    <col min="2569" max="2569" width="16.33203125" style="42" customWidth="1"/>
    <col min="2570" max="2570" width="12.5546875" style="42" customWidth="1"/>
    <col min="2571" max="2571" width="17.5546875" style="42" customWidth="1"/>
    <col min="2572" max="2572" width="12" style="42" customWidth="1"/>
    <col min="2573" max="2573" width="8.5546875" style="42"/>
    <col min="2574" max="2574" width="12" style="42" customWidth="1"/>
    <col min="2575" max="2575" width="11.44140625" style="42" customWidth="1"/>
    <col min="2576" max="2577" width="12" style="42" customWidth="1"/>
    <col min="2578" max="2814" width="8.5546875" style="42"/>
    <col min="2815" max="2815" width="13.33203125" style="42" bestFit="1" customWidth="1"/>
    <col min="2816" max="2816" width="16.33203125" style="42" customWidth="1"/>
    <col min="2817" max="2817" width="15.33203125" style="42" customWidth="1"/>
    <col min="2818" max="2818" width="14.44140625" style="42" customWidth="1"/>
    <col min="2819" max="2819" width="14.33203125" style="42" bestFit="1" customWidth="1"/>
    <col min="2820" max="2820" width="12.6640625" style="42" customWidth="1"/>
    <col min="2821" max="2821" width="18.6640625" style="42" bestFit="1" customWidth="1"/>
    <col min="2822" max="2822" width="14.33203125" style="42" customWidth="1"/>
    <col min="2823" max="2823" width="11.6640625" style="42" customWidth="1"/>
    <col min="2824" max="2824" width="12.6640625" style="42" customWidth="1"/>
    <col min="2825" max="2825" width="16.33203125" style="42" customWidth="1"/>
    <col min="2826" max="2826" width="12.5546875" style="42" customWidth="1"/>
    <col min="2827" max="2827" width="17.5546875" style="42" customWidth="1"/>
    <col min="2828" max="2828" width="12" style="42" customWidth="1"/>
    <col min="2829" max="2829" width="8.5546875" style="42"/>
    <col min="2830" max="2830" width="12" style="42" customWidth="1"/>
    <col min="2831" max="2831" width="11.44140625" style="42" customWidth="1"/>
    <col min="2832" max="2833" width="12" style="42" customWidth="1"/>
    <col min="2834" max="3070" width="8.5546875" style="42"/>
    <col min="3071" max="3071" width="13.33203125" style="42" bestFit="1" customWidth="1"/>
    <col min="3072" max="3072" width="16.33203125" style="42" customWidth="1"/>
    <col min="3073" max="3073" width="15.33203125" style="42" customWidth="1"/>
    <col min="3074" max="3074" width="14.44140625" style="42" customWidth="1"/>
    <col min="3075" max="3075" width="14.33203125" style="42" bestFit="1" customWidth="1"/>
    <col min="3076" max="3076" width="12.6640625" style="42" customWidth="1"/>
    <col min="3077" max="3077" width="18.6640625" style="42" bestFit="1" customWidth="1"/>
    <col min="3078" max="3078" width="14.33203125" style="42" customWidth="1"/>
    <col min="3079" max="3079" width="11.6640625" style="42" customWidth="1"/>
    <col min="3080" max="3080" width="12.6640625" style="42" customWidth="1"/>
    <col min="3081" max="3081" width="16.33203125" style="42" customWidth="1"/>
    <col min="3082" max="3082" width="12.5546875" style="42" customWidth="1"/>
    <col min="3083" max="3083" width="17.5546875" style="42" customWidth="1"/>
    <col min="3084" max="3084" width="12" style="42" customWidth="1"/>
    <col min="3085" max="3085" width="8.5546875" style="42"/>
    <col min="3086" max="3086" width="12" style="42" customWidth="1"/>
    <col min="3087" max="3087" width="11.44140625" style="42" customWidth="1"/>
    <col min="3088" max="3089" width="12" style="42" customWidth="1"/>
    <col min="3090" max="3326" width="8.5546875" style="42"/>
    <col min="3327" max="3327" width="13.33203125" style="42" bestFit="1" customWidth="1"/>
    <col min="3328" max="3328" width="16.33203125" style="42" customWidth="1"/>
    <col min="3329" max="3329" width="15.33203125" style="42" customWidth="1"/>
    <col min="3330" max="3330" width="14.44140625" style="42" customWidth="1"/>
    <col min="3331" max="3331" width="14.33203125" style="42" bestFit="1" customWidth="1"/>
    <col min="3332" max="3332" width="12.6640625" style="42" customWidth="1"/>
    <col min="3333" max="3333" width="18.6640625" style="42" bestFit="1" customWidth="1"/>
    <col min="3334" max="3334" width="14.33203125" style="42" customWidth="1"/>
    <col min="3335" max="3335" width="11.6640625" style="42" customWidth="1"/>
    <col min="3336" max="3336" width="12.6640625" style="42" customWidth="1"/>
    <col min="3337" max="3337" width="16.33203125" style="42" customWidth="1"/>
    <col min="3338" max="3338" width="12.5546875" style="42" customWidth="1"/>
    <col min="3339" max="3339" width="17.5546875" style="42" customWidth="1"/>
    <col min="3340" max="3340" width="12" style="42" customWidth="1"/>
    <col min="3341" max="3341" width="8.5546875" style="42"/>
    <col min="3342" max="3342" width="12" style="42" customWidth="1"/>
    <col min="3343" max="3343" width="11.44140625" style="42" customWidth="1"/>
    <col min="3344" max="3345" width="12" style="42" customWidth="1"/>
    <col min="3346" max="3582" width="8.5546875" style="42"/>
    <col min="3583" max="3583" width="13.33203125" style="42" bestFit="1" customWidth="1"/>
    <col min="3584" max="3584" width="16.33203125" style="42" customWidth="1"/>
    <col min="3585" max="3585" width="15.33203125" style="42" customWidth="1"/>
    <col min="3586" max="3586" width="14.44140625" style="42" customWidth="1"/>
    <col min="3587" max="3587" width="14.33203125" style="42" bestFit="1" customWidth="1"/>
    <col min="3588" max="3588" width="12.6640625" style="42" customWidth="1"/>
    <col min="3589" max="3589" width="18.6640625" style="42" bestFit="1" customWidth="1"/>
    <col min="3590" max="3590" width="14.33203125" style="42" customWidth="1"/>
    <col min="3591" max="3591" width="11.6640625" style="42" customWidth="1"/>
    <col min="3592" max="3592" width="12.6640625" style="42" customWidth="1"/>
    <col min="3593" max="3593" width="16.33203125" style="42" customWidth="1"/>
    <col min="3594" max="3594" width="12.5546875" style="42" customWidth="1"/>
    <col min="3595" max="3595" width="17.5546875" style="42" customWidth="1"/>
    <col min="3596" max="3596" width="12" style="42" customWidth="1"/>
    <col min="3597" max="3597" width="8.5546875" style="42"/>
    <col min="3598" max="3598" width="12" style="42" customWidth="1"/>
    <col min="3599" max="3599" width="11.44140625" style="42" customWidth="1"/>
    <col min="3600" max="3601" width="12" style="42" customWidth="1"/>
    <col min="3602" max="3838" width="8.5546875" style="42"/>
    <col min="3839" max="3839" width="13.33203125" style="42" bestFit="1" customWidth="1"/>
    <col min="3840" max="3840" width="16.33203125" style="42" customWidth="1"/>
    <col min="3841" max="3841" width="15.33203125" style="42" customWidth="1"/>
    <col min="3842" max="3842" width="14.44140625" style="42" customWidth="1"/>
    <col min="3843" max="3843" width="14.33203125" style="42" bestFit="1" customWidth="1"/>
    <col min="3844" max="3844" width="12.6640625" style="42" customWidth="1"/>
    <col min="3845" max="3845" width="18.6640625" style="42" bestFit="1" customWidth="1"/>
    <col min="3846" max="3846" width="14.33203125" style="42" customWidth="1"/>
    <col min="3847" max="3847" width="11.6640625" style="42" customWidth="1"/>
    <col min="3848" max="3848" width="12.6640625" style="42" customWidth="1"/>
    <col min="3849" max="3849" width="16.33203125" style="42" customWidth="1"/>
    <col min="3850" max="3850" width="12.5546875" style="42" customWidth="1"/>
    <col min="3851" max="3851" width="17.5546875" style="42" customWidth="1"/>
    <col min="3852" max="3852" width="12" style="42" customWidth="1"/>
    <col min="3853" max="3853" width="8.5546875" style="42"/>
    <col min="3854" max="3854" width="12" style="42" customWidth="1"/>
    <col min="3855" max="3855" width="11.44140625" style="42" customWidth="1"/>
    <col min="3856" max="3857" width="12" style="42" customWidth="1"/>
    <col min="3858" max="4094" width="8.5546875" style="42"/>
    <col min="4095" max="4095" width="13.33203125" style="42" bestFit="1" customWidth="1"/>
    <col min="4096" max="4096" width="16.33203125" style="42" customWidth="1"/>
    <col min="4097" max="4097" width="15.33203125" style="42" customWidth="1"/>
    <col min="4098" max="4098" width="14.44140625" style="42" customWidth="1"/>
    <col min="4099" max="4099" width="14.33203125" style="42" bestFit="1" customWidth="1"/>
    <col min="4100" max="4100" width="12.6640625" style="42" customWidth="1"/>
    <col min="4101" max="4101" width="18.6640625" style="42" bestFit="1" customWidth="1"/>
    <col min="4102" max="4102" width="14.33203125" style="42" customWidth="1"/>
    <col min="4103" max="4103" width="11.6640625" style="42" customWidth="1"/>
    <col min="4104" max="4104" width="12.6640625" style="42" customWidth="1"/>
    <col min="4105" max="4105" width="16.33203125" style="42" customWidth="1"/>
    <col min="4106" max="4106" width="12.5546875" style="42" customWidth="1"/>
    <col min="4107" max="4107" width="17.5546875" style="42" customWidth="1"/>
    <col min="4108" max="4108" width="12" style="42" customWidth="1"/>
    <col min="4109" max="4109" width="8.5546875" style="42"/>
    <col min="4110" max="4110" width="12" style="42" customWidth="1"/>
    <col min="4111" max="4111" width="11.44140625" style="42" customWidth="1"/>
    <col min="4112" max="4113" width="12" style="42" customWidth="1"/>
    <col min="4114" max="4350" width="8.5546875" style="42"/>
    <col min="4351" max="4351" width="13.33203125" style="42" bestFit="1" customWidth="1"/>
    <col min="4352" max="4352" width="16.33203125" style="42" customWidth="1"/>
    <col min="4353" max="4353" width="15.33203125" style="42" customWidth="1"/>
    <col min="4354" max="4354" width="14.44140625" style="42" customWidth="1"/>
    <col min="4355" max="4355" width="14.33203125" style="42" bestFit="1" customWidth="1"/>
    <col min="4356" max="4356" width="12.6640625" style="42" customWidth="1"/>
    <col min="4357" max="4357" width="18.6640625" style="42" bestFit="1" customWidth="1"/>
    <col min="4358" max="4358" width="14.33203125" style="42" customWidth="1"/>
    <col min="4359" max="4359" width="11.6640625" style="42" customWidth="1"/>
    <col min="4360" max="4360" width="12.6640625" style="42" customWidth="1"/>
    <col min="4361" max="4361" width="16.33203125" style="42" customWidth="1"/>
    <col min="4362" max="4362" width="12.5546875" style="42" customWidth="1"/>
    <col min="4363" max="4363" width="17.5546875" style="42" customWidth="1"/>
    <col min="4364" max="4364" width="12" style="42" customWidth="1"/>
    <col min="4365" max="4365" width="8.5546875" style="42"/>
    <col min="4366" max="4366" width="12" style="42" customWidth="1"/>
    <col min="4367" max="4367" width="11.44140625" style="42" customWidth="1"/>
    <col min="4368" max="4369" width="12" style="42" customWidth="1"/>
    <col min="4370" max="4606" width="8.5546875" style="42"/>
    <col min="4607" max="4607" width="13.33203125" style="42" bestFit="1" customWidth="1"/>
    <col min="4608" max="4608" width="16.33203125" style="42" customWidth="1"/>
    <col min="4609" max="4609" width="15.33203125" style="42" customWidth="1"/>
    <col min="4610" max="4610" width="14.44140625" style="42" customWidth="1"/>
    <col min="4611" max="4611" width="14.33203125" style="42" bestFit="1" customWidth="1"/>
    <col min="4612" max="4612" width="12.6640625" style="42" customWidth="1"/>
    <col min="4613" max="4613" width="18.6640625" style="42" bestFit="1" customWidth="1"/>
    <col min="4614" max="4614" width="14.33203125" style="42" customWidth="1"/>
    <col min="4615" max="4615" width="11.6640625" style="42" customWidth="1"/>
    <col min="4616" max="4616" width="12.6640625" style="42" customWidth="1"/>
    <col min="4617" max="4617" width="16.33203125" style="42" customWidth="1"/>
    <col min="4618" max="4618" width="12.5546875" style="42" customWidth="1"/>
    <col min="4619" max="4619" width="17.5546875" style="42" customWidth="1"/>
    <col min="4620" max="4620" width="12" style="42" customWidth="1"/>
    <col min="4621" max="4621" width="8.5546875" style="42"/>
    <col min="4622" max="4622" width="12" style="42" customWidth="1"/>
    <col min="4623" max="4623" width="11.44140625" style="42" customWidth="1"/>
    <col min="4624" max="4625" width="12" style="42" customWidth="1"/>
    <col min="4626" max="4862" width="8.5546875" style="42"/>
    <col min="4863" max="4863" width="13.33203125" style="42" bestFit="1" customWidth="1"/>
    <col min="4864" max="4864" width="16.33203125" style="42" customWidth="1"/>
    <col min="4865" max="4865" width="15.33203125" style="42" customWidth="1"/>
    <col min="4866" max="4866" width="14.44140625" style="42" customWidth="1"/>
    <col min="4867" max="4867" width="14.33203125" style="42" bestFit="1" customWidth="1"/>
    <col min="4868" max="4868" width="12.6640625" style="42" customWidth="1"/>
    <col min="4869" max="4869" width="18.6640625" style="42" bestFit="1" customWidth="1"/>
    <col min="4870" max="4870" width="14.33203125" style="42" customWidth="1"/>
    <col min="4871" max="4871" width="11.6640625" style="42" customWidth="1"/>
    <col min="4872" max="4872" width="12.6640625" style="42" customWidth="1"/>
    <col min="4873" max="4873" width="16.33203125" style="42" customWidth="1"/>
    <col min="4874" max="4874" width="12.5546875" style="42" customWidth="1"/>
    <col min="4875" max="4875" width="17.5546875" style="42" customWidth="1"/>
    <col min="4876" max="4876" width="12" style="42" customWidth="1"/>
    <col min="4877" max="4877" width="8.5546875" style="42"/>
    <col min="4878" max="4878" width="12" style="42" customWidth="1"/>
    <col min="4879" max="4879" width="11.44140625" style="42" customWidth="1"/>
    <col min="4880" max="4881" width="12" style="42" customWidth="1"/>
    <col min="4882" max="5118" width="8.5546875" style="42"/>
    <col min="5119" max="5119" width="13.33203125" style="42" bestFit="1" customWidth="1"/>
    <col min="5120" max="5120" width="16.33203125" style="42" customWidth="1"/>
    <col min="5121" max="5121" width="15.33203125" style="42" customWidth="1"/>
    <col min="5122" max="5122" width="14.44140625" style="42" customWidth="1"/>
    <col min="5123" max="5123" width="14.33203125" style="42" bestFit="1" customWidth="1"/>
    <col min="5124" max="5124" width="12.6640625" style="42" customWidth="1"/>
    <col min="5125" max="5125" width="18.6640625" style="42" bestFit="1" customWidth="1"/>
    <col min="5126" max="5126" width="14.33203125" style="42" customWidth="1"/>
    <col min="5127" max="5127" width="11.6640625" style="42" customWidth="1"/>
    <col min="5128" max="5128" width="12.6640625" style="42" customWidth="1"/>
    <col min="5129" max="5129" width="16.33203125" style="42" customWidth="1"/>
    <col min="5130" max="5130" width="12.5546875" style="42" customWidth="1"/>
    <col min="5131" max="5131" width="17.5546875" style="42" customWidth="1"/>
    <col min="5132" max="5132" width="12" style="42" customWidth="1"/>
    <col min="5133" max="5133" width="8.5546875" style="42"/>
    <col min="5134" max="5134" width="12" style="42" customWidth="1"/>
    <col min="5135" max="5135" width="11.44140625" style="42" customWidth="1"/>
    <col min="5136" max="5137" width="12" style="42" customWidth="1"/>
    <col min="5138" max="5374" width="8.5546875" style="42"/>
    <col min="5375" max="5375" width="13.33203125" style="42" bestFit="1" customWidth="1"/>
    <col min="5376" max="5376" width="16.33203125" style="42" customWidth="1"/>
    <col min="5377" max="5377" width="15.33203125" style="42" customWidth="1"/>
    <col min="5378" max="5378" width="14.44140625" style="42" customWidth="1"/>
    <col min="5379" max="5379" width="14.33203125" style="42" bestFit="1" customWidth="1"/>
    <col min="5380" max="5380" width="12.6640625" style="42" customWidth="1"/>
    <col min="5381" max="5381" width="18.6640625" style="42" bestFit="1" customWidth="1"/>
    <col min="5382" max="5382" width="14.33203125" style="42" customWidth="1"/>
    <col min="5383" max="5383" width="11.6640625" style="42" customWidth="1"/>
    <col min="5384" max="5384" width="12.6640625" style="42" customWidth="1"/>
    <col min="5385" max="5385" width="16.33203125" style="42" customWidth="1"/>
    <col min="5386" max="5386" width="12.5546875" style="42" customWidth="1"/>
    <col min="5387" max="5387" width="17.5546875" style="42" customWidth="1"/>
    <col min="5388" max="5388" width="12" style="42" customWidth="1"/>
    <col min="5389" max="5389" width="8.5546875" style="42"/>
    <col min="5390" max="5390" width="12" style="42" customWidth="1"/>
    <col min="5391" max="5391" width="11.44140625" style="42" customWidth="1"/>
    <col min="5392" max="5393" width="12" style="42" customWidth="1"/>
    <col min="5394" max="5630" width="8.5546875" style="42"/>
    <col min="5631" max="5631" width="13.33203125" style="42" bestFit="1" customWidth="1"/>
    <col min="5632" max="5632" width="16.33203125" style="42" customWidth="1"/>
    <col min="5633" max="5633" width="15.33203125" style="42" customWidth="1"/>
    <col min="5634" max="5634" width="14.44140625" style="42" customWidth="1"/>
    <col min="5635" max="5635" width="14.33203125" style="42" bestFit="1" customWidth="1"/>
    <col min="5636" max="5636" width="12.6640625" style="42" customWidth="1"/>
    <col min="5637" max="5637" width="18.6640625" style="42" bestFit="1" customWidth="1"/>
    <col min="5638" max="5638" width="14.33203125" style="42" customWidth="1"/>
    <col min="5639" max="5639" width="11.6640625" style="42" customWidth="1"/>
    <col min="5640" max="5640" width="12.6640625" style="42" customWidth="1"/>
    <col min="5641" max="5641" width="16.33203125" style="42" customWidth="1"/>
    <col min="5642" max="5642" width="12.5546875" style="42" customWidth="1"/>
    <col min="5643" max="5643" width="17.5546875" style="42" customWidth="1"/>
    <col min="5644" max="5644" width="12" style="42" customWidth="1"/>
    <col min="5645" max="5645" width="8.5546875" style="42"/>
    <col min="5646" max="5646" width="12" style="42" customWidth="1"/>
    <col min="5647" max="5647" width="11.44140625" style="42" customWidth="1"/>
    <col min="5648" max="5649" width="12" style="42" customWidth="1"/>
    <col min="5650" max="5886" width="8.5546875" style="42"/>
    <col min="5887" max="5887" width="13.33203125" style="42" bestFit="1" customWidth="1"/>
    <col min="5888" max="5888" width="16.33203125" style="42" customWidth="1"/>
    <col min="5889" max="5889" width="15.33203125" style="42" customWidth="1"/>
    <col min="5890" max="5890" width="14.44140625" style="42" customWidth="1"/>
    <col min="5891" max="5891" width="14.33203125" style="42" bestFit="1" customWidth="1"/>
    <col min="5892" max="5892" width="12.6640625" style="42" customWidth="1"/>
    <col min="5893" max="5893" width="18.6640625" style="42" bestFit="1" customWidth="1"/>
    <col min="5894" max="5894" width="14.33203125" style="42" customWidth="1"/>
    <col min="5895" max="5895" width="11.6640625" style="42" customWidth="1"/>
    <col min="5896" max="5896" width="12.6640625" style="42" customWidth="1"/>
    <col min="5897" max="5897" width="16.33203125" style="42" customWidth="1"/>
    <col min="5898" max="5898" width="12.5546875" style="42" customWidth="1"/>
    <col min="5899" max="5899" width="17.5546875" style="42" customWidth="1"/>
    <col min="5900" max="5900" width="12" style="42" customWidth="1"/>
    <col min="5901" max="5901" width="8.5546875" style="42"/>
    <col min="5902" max="5902" width="12" style="42" customWidth="1"/>
    <col min="5903" max="5903" width="11.44140625" style="42" customWidth="1"/>
    <col min="5904" max="5905" width="12" style="42" customWidth="1"/>
    <col min="5906" max="6142" width="8.5546875" style="42"/>
    <col min="6143" max="6143" width="13.33203125" style="42" bestFit="1" customWidth="1"/>
    <col min="6144" max="6144" width="16.33203125" style="42" customWidth="1"/>
    <col min="6145" max="6145" width="15.33203125" style="42" customWidth="1"/>
    <col min="6146" max="6146" width="14.44140625" style="42" customWidth="1"/>
    <col min="6147" max="6147" width="14.33203125" style="42" bestFit="1" customWidth="1"/>
    <col min="6148" max="6148" width="12.6640625" style="42" customWidth="1"/>
    <col min="6149" max="6149" width="18.6640625" style="42" bestFit="1" customWidth="1"/>
    <col min="6150" max="6150" width="14.33203125" style="42" customWidth="1"/>
    <col min="6151" max="6151" width="11.6640625" style="42" customWidth="1"/>
    <col min="6152" max="6152" width="12.6640625" style="42" customWidth="1"/>
    <col min="6153" max="6153" width="16.33203125" style="42" customWidth="1"/>
    <col min="6154" max="6154" width="12.5546875" style="42" customWidth="1"/>
    <col min="6155" max="6155" width="17.5546875" style="42" customWidth="1"/>
    <col min="6156" max="6156" width="12" style="42" customWidth="1"/>
    <col min="6157" max="6157" width="8.5546875" style="42"/>
    <col min="6158" max="6158" width="12" style="42" customWidth="1"/>
    <col min="6159" max="6159" width="11.44140625" style="42" customWidth="1"/>
    <col min="6160" max="6161" width="12" style="42" customWidth="1"/>
    <col min="6162" max="6398" width="8.5546875" style="42"/>
    <col min="6399" max="6399" width="13.33203125" style="42" bestFit="1" customWidth="1"/>
    <col min="6400" max="6400" width="16.33203125" style="42" customWidth="1"/>
    <col min="6401" max="6401" width="15.33203125" style="42" customWidth="1"/>
    <col min="6402" max="6402" width="14.44140625" style="42" customWidth="1"/>
    <col min="6403" max="6403" width="14.33203125" style="42" bestFit="1" customWidth="1"/>
    <col min="6404" max="6404" width="12.6640625" style="42" customWidth="1"/>
    <col min="6405" max="6405" width="18.6640625" style="42" bestFit="1" customWidth="1"/>
    <col min="6406" max="6406" width="14.33203125" style="42" customWidth="1"/>
    <col min="6407" max="6407" width="11.6640625" style="42" customWidth="1"/>
    <col min="6408" max="6408" width="12.6640625" style="42" customWidth="1"/>
    <col min="6409" max="6409" width="16.33203125" style="42" customWidth="1"/>
    <col min="6410" max="6410" width="12.5546875" style="42" customWidth="1"/>
    <col min="6411" max="6411" width="17.5546875" style="42" customWidth="1"/>
    <col min="6412" max="6412" width="12" style="42" customWidth="1"/>
    <col min="6413" max="6413" width="8.5546875" style="42"/>
    <col min="6414" max="6414" width="12" style="42" customWidth="1"/>
    <col min="6415" max="6415" width="11.44140625" style="42" customWidth="1"/>
    <col min="6416" max="6417" width="12" style="42" customWidth="1"/>
    <col min="6418" max="6654" width="8.5546875" style="42"/>
    <col min="6655" max="6655" width="13.33203125" style="42" bestFit="1" customWidth="1"/>
    <col min="6656" max="6656" width="16.33203125" style="42" customWidth="1"/>
    <col min="6657" max="6657" width="15.33203125" style="42" customWidth="1"/>
    <col min="6658" max="6658" width="14.44140625" style="42" customWidth="1"/>
    <col min="6659" max="6659" width="14.33203125" style="42" bestFit="1" customWidth="1"/>
    <col min="6660" max="6660" width="12.6640625" style="42" customWidth="1"/>
    <col min="6661" max="6661" width="18.6640625" style="42" bestFit="1" customWidth="1"/>
    <col min="6662" max="6662" width="14.33203125" style="42" customWidth="1"/>
    <col min="6663" max="6663" width="11.6640625" style="42" customWidth="1"/>
    <col min="6664" max="6664" width="12.6640625" style="42" customWidth="1"/>
    <col min="6665" max="6665" width="16.33203125" style="42" customWidth="1"/>
    <col min="6666" max="6666" width="12.5546875" style="42" customWidth="1"/>
    <col min="6667" max="6667" width="17.5546875" style="42" customWidth="1"/>
    <col min="6668" max="6668" width="12" style="42" customWidth="1"/>
    <col min="6669" max="6669" width="8.5546875" style="42"/>
    <col min="6670" max="6670" width="12" style="42" customWidth="1"/>
    <col min="6671" max="6671" width="11.44140625" style="42" customWidth="1"/>
    <col min="6672" max="6673" width="12" style="42" customWidth="1"/>
    <col min="6674" max="6910" width="8.5546875" style="42"/>
    <col min="6911" max="6911" width="13.33203125" style="42" bestFit="1" customWidth="1"/>
    <col min="6912" max="6912" width="16.33203125" style="42" customWidth="1"/>
    <col min="6913" max="6913" width="15.33203125" style="42" customWidth="1"/>
    <col min="6914" max="6914" width="14.44140625" style="42" customWidth="1"/>
    <col min="6915" max="6915" width="14.33203125" style="42" bestFit="1" customWidth="1"/>
    <col min="6916" max="6916" width="12.6640625" style="42" customWidth="1"/>
    <col min="6917" max="6917" width="18.6640625" style="42" bestFit="1" customWidth="1"/>
    <col min="6918" max="6918" width="14.33203125" style="42" customWidth="1"/>
    <col min="6919" max="6919" width="11.6640625" style="42" customWidth="1"/>
    <col min="6920" max="6920" width="12.6640625" style="42" customWidth="1"/>
    <col min="6921" max="6921" width="16.33203125" style="42" customWidth="1"/>
    <col min="6922" max="6922" width="12.5546875" style="42" customWidth="1"/>
    <col min="6923" max="6923" width="17.5546875" style="42" customWidth="1"/>
    <col min="6924" max="6924" width="12" style="42" customWidth="1"/>
    <col min="6925" max="6925" width="8.5546875" style="42"/>
    <col min="6926" max="6926" width="12" style="42" customWidth="1"/>
    <col min="6927" max="6927" width="11.44140625" style="42" customWidth="1"/>
    <col min="6928" max="6929" width="12" style="42" customWidth="1"/>
    <col min="6930" max="7166" width="8.5546875" style="42"/>
    <col min="7167" max="7167" width="13.33203125" style="42" bestFit="1" customWidth="1"/>
    <col min="7168" max="7168" width="16.33203125" style="42" customWidth="1"/>
    <col min="7169" max="7169" width="15.33203125" style="42" customWidth="1"/>
    <col min="7170" max="7170" width="14.44140625" style="42" customWidth="1"/>
    <col min="7171" max="7171" width="14.33203125" style="42" bestFit="1" customWidth="1"/>
    <col min="7172" max="7172" width="12.6640625" style="42" customWidth="1"/>
    <col min="7173" max="7173" width="18.6640625" style="42" bestFit="1" customWidth="1"/>
    <col min="7174" max="7174" width="14.33203125" style="42" customWidth="1"/>
    <col min="7175" max="7175" width="11.6640625" style="42" customWidth="1"/>
    <col min="7176" max="7176" width="12.6640625" style="42" customWidth="1"/>
    <col min="7177" max="7177" width="16.33203125" style="42" customWidth="1"/>
    <col min="7178" max="7178" width="12.5546875" style="42" customWidth="1"/>
    <col min="7179" max="7179" width="17.5546875" style="42" customWidth="1"/>
    <col min="7180" max="7180" width="12" style="42" customWidth="1"/>
    <col min="7181" max="7181" width="8.5546875" style="42"/>
    <col min="7182" max="7182" width="12" style="42" customWidth="1"/>
    <col min="7183" max="7183" width="11.44140625" style="42" customWidth="1"/>
    <col min="7184" max="7185" width="12" style="42" customWidth="1"/>
    <col min="7186" max="7422" width="8.5546875" style="42"/>
    <col min="7423" max="7423" width="13.33203125" style="42" bestFit="1" customWidth="1"/>
    <col min="7424" max="7424" width="16.33203125" style="42" customWidth="1"/>
    <col min="7425" max="7425" width="15.33203125" style="42" customWidth="1"/>
    <col min="7426" max="7426" width="14.44140625" style="42" customWidth="1"/>
    <col min="7427" max="7427" width="14.33203125" style="42" bestFit="1" customWidth="1"/>
    <col min="7428" max="7428" width="12.6640625" style="42" customWidth="1"/>
    <col min="7429" max="7429" width="18.6640625" style="42" bestFit="1" customWidth="1"/>
    <col min="7430" max="7430" width="14.33203125" style="42" customWidth="1"/>
    <col min="7431" max="7431" width="11.6640625" style="42" customWidth="1"/>
    <col min="7432" max="7432" width="12.6640625" style="42" customWidth="1"/>
    <col min="7433" max="7433" width="16.33203125" style="42" customWidth="1"/>
    <col min="7434" max="7434" width="12.5546875" style="42" customWidth="1"/>
    <col min="7435" max="7435" width="17.5546875" style="42" customWidth="1"/>
    <col min="7436" max="7436" width="12" style="42" customWidth="1"/>
    <col min="7437" max="7437" width="8.5546875" style="42"/>
    <col min="7438" max="7438" width="12" style="42" customWidth="1"/>
    <col min="7439" max="7439" width="11.44140625" style="42" customWidth="1"/>
    <col min="7440" max="7441" width="12" style="42" customWidth="1"/>
    <col min="7442" max="7678" width="8.5546875" style="42"/>
    <col min="7679" max="7679" width="13.33203125" style="42" bestFit="1" customWidth="1"/>
    <col min="7680" max="7680" width="16.33203125" style="42" customWidth="1"/>
    <col min="7681" max="7681" width="15.33203125" style="42" customWidth="1"/>
    <col min="7682" max="7682" width="14.44140625" style="42" customWidth="1"/>
    <col min="7683" max="7683" width="14.33203125" style="42" bestFit="1" customWidth="1"/>
    <col min="7684" max="7684" width="12.6640625" style="42" customWidth="1"/>
    <col min="7685" max="7685" width="18.6640625" style="42" bestFit="1" customWidth="1"/>
    <col min="7686" max="7686" width="14.33203125" style="42" customWidth="1"/>
    <col min="7687" max="7687" width="11.6640625" style="42" customWidth="1"/>
    <col min="7688" max="7688" width="12.6640625" style="42" customWidth="1"/>
    <col min="7689" max="7689" width="16.33203125" style="42" customWidth="1"/>
    <col min="7690" max="7690" width="12.5546875" style="42" customWidth="1"/>
    <col min="7691" max="7691" width="17.5546875" style="42" customWidth="1"/>
    <col min="7692" max="7692" width="12" style="42" customWidth="1"/>
    <col min="7693" max="7693" width="8.5546875" style="42"/>
    <col min="7694" max="7694" width="12" style="42" customWidth="1"/>
    <col min="7695" max="7695" width="11.44140625" style="42" customWidth="1"/>
    <col min="7696" max="7697" width="12" style="42" customWidth="1"/>
    <col min="7698" max="7934" width="8.5546875" style="42"/>
    <col min="7935" max="7935" width="13.33203125" style="42" bestFit="1" customWidth="1"/>
    <col min="7936" max="7936" width="16.33203125" style="42" customWidth="1"/>
    <col min="7937" max="7937" width="15.33203125" style="42" customWidth="1"/>
    <col min="7938" max="7938" width="14.44140625" style="42" customWidth="1"/>
    <col min="7939" max="7939" width="14.33203125" style="42" bestFit="1" customWidth="1"/>
    <col min="7940" max="7940" width="12.6640625" style="42" customWidth="1"/>
    <col min="7941" max="7941" width="18.6640625" style="42" bestFit="1" customWidth="1"/>
    <col min="7942" max="7942" width="14.33203125" style="42" customWidth="1"/>
    <col min="7943" max="7943" width="11.6640625" style="42" customWidth="1"/>
    <col min="7944" max="7944" width="12.6640625" style="42" customWidth="1"/>
    <col min="7945" max="7945" width="16.33203125" style="42" customWidth="1"/>
    <col min="7946" max="7946" width="12.5546875" style="42" customWidth="1"/>
    <col min="7947" max="7947" width="17.5546875" style="42" customWidth="1"/>
    <col min="7948" max="7948" width="12" style="42" customWidth="1"/>
    <col min="7949" max="7949" width="8.5546875" style="42"/>
    <col min="7950" max="7950" width="12" style="42" customWidth="1"/>
    <col min="7951" max="7951" width="11.44140625" style="42" customWidth="1"/>
    <col min="7952" max="7953" width="12" style="42" customWidth="1"/>
    <col min="7954" max="8190" width="8.5546875" style="42"/>
    <col min="8191" max="8191" width="13.33203125" style="42" bestFit="1" customWidth="1"/>
    <col min="8192" max="8192" width="16.33203125" style="42" customWidth="1"/>
    <col min="8193" max="8193" width="15.33203125" style="42" customWidth="1"/>
    <col min="8194" max="8194" width="14.44140625" style="42" customWidth="1"/>
    <col min="8195" max="8195" width="14.33203125" style="42" bestFit="1" customWidth="1"/>
    <col min="8196" max="8196" width="12.6640625" style="42" customWidth="1"/>
    <col min="8197" max="8197" width="18.6640625" style="42" bestFit="1" customWidth="1"/>
    <col min="8198" max="8198" width="14.33203125" style="42" customWidth="1"/>
    <col min="8199" max="8199" width="11.6640625" style="42" customWidth="1"/>
    <col min="8200" max="8200" width="12.6640625" style="42" customWidth="1"/>
    <col min="8201" max="8201" width="16.33203125" style="42" customWidth="1"/>
    <col min="8202" max="8202" width="12.5546875" style="42" customWidth="1"/>
    <col min="8203" max="8203" width="17.5546875" style="42" customWidth="1"/>
    <col min="8204" max="8204" width="12" style="42" customWidth="1"/>
    <col min="8205" max="8205" width="8.5546875" style="42"/>
    <col min="8206" max="8206" width="12" style="42" customWidth="1"/>
    <col min="8207" max="8207" width="11.44140625" style="42" customWidth="1"/>
    <col min="8208" max="8209" width="12" style="42" customWidth="1"/>
    <col min="8210" max="8446" width="8.5546875" style="42"/>
    <col min="8447" max="8447" width="13.33203125" style="42" bestFit="1" customWidth="1"/>
    <col min="8448" max="8448" width="16.33203125" style="42" customWidth="1"/>
    <col min="8449" max="8449" width="15.33203125" style="42" customWidth="1"/>
    <col min="8450" max="8450" width="14.44140625" style="42" customWidth="1"/>
    <col min="8451" max="8451" width="14.33203125" style="42" bestFit="1" customWidth="1"/>
    <col min="8452" max="8452" width="12.6640625" style="42" customWidth="1"/>
    <col min="8453" max="8453" width="18.6640625" style="42" bestFit="1" customWidth="1"/>
    <col min="8454" max="8454" width="14.33203125" style="42" customWidth="1"/>
    <col min="8455" max="8455" width="11.6640625" style="42" customWidth="1"/>
    <col min="8456" max="8456" width="12.6640625" style="42" customWidth="1"/>
    <col min="8457" max="8457" width="16.33203125" style="42" customWidth="1"/>
    <col min="8458" max="8458" width="12.5546875" style="42" customWidth="1"/>
    <col min="8459" max="8459" width="17.5546875" style="42" customWidth="1"/>
    <col min="8460" max="8460" width="12" style="42" customWidth="1"/>
    <col min="8461" max="8461" width="8.5546875" style="42"/>
    <col min="8462" max="8462" width="12" style="42" customWidth="1"/>
    <col min="8463" max="8463" width="11.44140625" style="42" customWidth="1"/>
    <col min="8464" max="8465" width="12" style="42" customWidth="1"/>
    <col min="8466" max="8702" width="8.5546875" style="42"/>
    <col min="8703" max="8703" width="13.33203125" style="42" bestFit="1" customWidth="1"/>
    <col min="8704" max="8704" width="16.33203125" style="42" customWidth="1"/>
    <col min="8705" max="8705" width="15.33203125" style="42" customWidth="1"/>
    <col min="8706" max="8706" width="14.44140625" style="42" customWidth="1"/>
    <col min="8707" max="8707" width="14.33203125" style="42" bestFit="1" customWidth="1"/>
    <col min="8708" max="8708" width="12.6640625" style="42" customWidth="1"/>
    <col min="8709" max="8709" width="18.6640625" style="42" bestFit="1" customWidth="1"/>
    <col min="8710" max="8710" width="14.33203125" style="42" customWidth="1"/>
    <col min="8711" max="8711" width="11.6640625" style="42" customWidth="1"/>
    <col min="8712" max="8712" width="12.6640625" style="42" customWidth="1"/>
    <col min="8713" max="8713" width="16.33203125" style="42" customWidth="1"/>
    <col min="8714" max="8714" width="12.5546875" style="42" customWidth="1"/>
    <col min="8715" max="8715" width="17.5546875" style="42" customWidth="1"/>
    <col min="8716" max="8716" width="12" style="42" customWidth="1"/>
    <col min="8717" max="8717" width="8.5546875" style="42"/>
    <col min="8718" max="8718" width="12" style="42" customWidth="1"/>
    <col min="8719" max="8719" width="11.44140625" style="42" customWidth="1"/>
    <col min="8720" max="8721" width="12" style="42" customWidth="1"/>
    <col min="8722" max="8958" width="8.5546875" style="42"/>
    <col min="8959" max="8959" width="13.33203125" style="42" bestFit="1" customWidth="1"/>
    <col min="8960" max="8960" width="16.33203125" style="42" customWidth="1"/>
    <col min="8961" max="8961" width="15.33203125" style="42" customWidth="1"/>
    <col min="8962" max="8962" width="14.44140625" style="42" customWidth="1"/>
    <col min="8963" max="8963" width="14.33203125" style="42" bestFit="1" customWidth="1"/>
    <col min="8964" max="8964" width="12.6640625" style="42" customWidth="1"/>
    <col min="8965" max="8965" width="18.6640625" style="42" bestFit="1" customWidth="1"/>
    <col min="8966" max="8966" width="14.33203125" style="42" customWidth="1"/>
    <col min="8967" max="8967" width="11.6640625" style="42" customWidth="1"/>
    <col min="8968" max="8968" width="12.6640625" style="42" customWidth="1"/>
    <col min="8969" max="8969" width="16.33203125" style="42" customWidth="1"/>
    <col min="8970" max="8970" width="12.5546875" style="42" customWidth="1"/>
    <col min="8971" max="8971" width="17.5546875" style="42" customWidth="1"/>
    <col min="8972" max="8972" width="12" style="42" customWidth="1"/>
    <col min="8973" max="8973" width="8.5546875" style="42"/>
    <col min="8974" max="8974" width="12" style="42" customWidth="1"/>
    <col min="8975" max="8975" width="11.44140625" style="42" customWidth="1"/>
    <col min="8976" max="8977" width="12" style="42" customWidth="1"/>
    <col min="8978" max="9214" width="8.5546875" style="42"/>
    <col min="9215" max="9215" width="13.33203125" style="42" bestFit="1" customWidth="1"/>
    <col min="9216" max="9216" width="16.33203125" style="42" customWidth="1"/>
    <col min="9217" max="9217" width="15.33203125" style="42" customWidth="1"/>
    <col min="9218" max="9218" width="14.44140625" style="42" customWidth="1"/>
    <col min="9219" max="9219" width="14.33203125" style="42" bestFit="1" customWidth="1"/>
    <col min="9220" max="9220" width="12.6640625" style="42" customWidth="1"/>
    <col min="9221" max="9221" width="18.6640625" style="42" bestFit="1" customWidth="1"/>
    <col min="9222" max="9222" width="14.33203125" style="42" customWidth="1"/>
    <col min="9223" max="9223" width="11.6640625" style="42" customWidth="1"/>
    <col min="9224" max="9224" width="12.6640625" style="42" customWidth="1"/>
    <col min="9225" max="9225" width="16.33203125" style="42" customWidth="1"/>
    <col min="9226" max="9226" width="12.5546875" style="42" customWidth="1"/>
    <col min="9227" max="9227" width="17.5546875" style="42" customWidth="1"/>
    <col min="9228" max="9228" width="12" style="42" customWidth="1"/>
    <col min="9229" max="9229" width="8.5546875" style="42"/>
    <col min="9230" max="9230" width="12" style="42" customWidth="1"/>
    <col min="9231" max="9231" width="11.44140625" style="42" customWidth="1"/>
    <col min="9232" max="9233" width="12" style="42" customWidth="1"/>
    <col min="9234" max="9470" width="8.5546875" style="42"/>
    <col min="9471" max="9471" width="13.33203125" style="42" bestFit="1" customWidth="1"/>
    <col min="9472" max="9472" width="16.33203125" style="42" customWidth="1"/>
    <col min="9473" max="9473" width="15.33203125" style="42" customWidth="1"/>
    <col min="9474" max="9474" width="14.44140625" style="42" customWidth="1"/>
    <col min="9475" max="9475" width="14.33203125" style="42" bestFit="1" customWidth="1"/>
    <col min="9476" max="9476" width="12.6640625" style="42" customWidth="1"/>
    <col min="9477" max="9477" width="18.6640625" style="42" bestFit="1" customWidth="1"/>
    <col min="9478" max="9478" width="14.33203125" style="42" customWidth="1"/>
    <col min="9479" max="9479" width="11.6640625" style="42" customWidth="1"/>
    <col min="9480" max="9480" width="12.6640625" style="42" customWidth="1"/>
    <col min="9481" max="9481" width="16.33203125" style="42" customWidth="1"/>
    <col min="9482" max="9482" width="12.5546875" style="42" customWidth="1"/>
    <col min="9483" max="9483" width="17.5546875" style="42" customWidth="1"/>
    <col min="9484" max="9484" width="12" style="42" customWidth="1"/>
    <col min="9485" max="9485" width="8.5546875" style="42"/>
    <col min="9486" max="9486" width="12" style="42" customWidth="1"/>
    <col min="9487" max="9487" width="11.44140625" style="42" customWidth="1"/>
    <col min="9488" max="9489" width="12" style="42" customWidth="1"/>
    <col min="9490" max="9726" width="8.5546875" style="42"/>
    <col min="9727" max="9727" width="13.33203125" style="42" bestFit="1" customWidth="1"/>
    <col min="9728" max="9728" width="16.33203125" style="42" customWidth="1"/>
    <col min="9729" max="9729" width="15.33203125" style="42" customWidth="1"/>
    <col min="9730" max="9730" width="14.44140625" style="42" customWidth="1"/>
    <col min="9731" max="9731" width="14.33203125" style="42" bestFit="1" customWidth="1"/>
    <col min="9732" max="9732" width="12.6640625" style="42" customWidth="1"/>
    <col min="9733" max="9733" width="18.6640625" style="42" bestFit="1" customWidth="1"/>
    <col min="9734" max="9734" width="14.33203125" style="42" customWidth="1"/>
    <col min="9735" max="9735" width="11.6640625" style="42" customWidth="1"/>
    <col min="9736" max="9736" width="12.6640625" style="42" customWidth="1"/>
    <col min="9737" max="9737" width="16.33203125" style="42" customWidth="1"/>
    <col min="9738" max="9738" width="12.5546875" style="42" customWidth="1"/>
    <col min="9739" max="9739" width="17.5546875" style="42" customWidth="1"/>
    <col min="9740" max="9740" width="12" style="42" customWidth="1"/>
    <col min="9741" max="9741" width="8.5546875" style="42"/>
    <col min="9742" max="9742" width="12" style="42" customWidth="1"/>
    <col min="9743" max="9743" width="11.44140625" style="42" customWidth="1"/>
    <col min="9744" max="9745" width="12" style="42" customWidth="1"/>
    <col min="9746" max="9982" width="8.5546875" style="42"/>
    <col min="9983" max="9983" width="13.33203125" style="42" bestFit="1" customWidth="1"/>
    <col min="9984" max="9984" width="16.33203125" style="42" customWidth="1"/>
    <col min="9985" max="9985" width="15.33203125" style="42" customWidth="1"/>
    <col min="9986" max="9986" width="14.44140625" style="42" customWidth="1"/>
    <col min="9987" max="9987" width="14.33203125" style="42" bestFit="1" customWidth="1"/>
    <col min="9988" max="9988" width="12.6640625" style="42" customWidth="1"/>
    <col min="9989" max="9989" width="18.6640625" style="42" bestFit="1" customWidth="1"/>
    <col min="9990" max="9990" width="14.33203125" style="42" customWidth="1"/>
    <col min="9991" max="9991" width="11.6640625" style="42" customWidth="1"/>
    <col min="9992" max="9992" width="12.6640625" style="42" customWidth="1"/>
    <col min="9993" max="9993" width="16.33203125" style="42" customWidth="1"/>
    <col min="9994" max="9994" width="12.5546875" style="42" customWidth="1"/>
    <col min="9995" max="9995" width="17.5546875" style="42" customWidth="1"/>
    <col min="9996" max="9996" width="12" style="42" customWidth="1"/>
    <col min="9997" max="9997" width="8.5546875" style="42"/>
    <col min="9998" max="9998" width="12" style="42" customWidth="1"/>
    <col min="9999" max="9999" width="11.44140625" style="42" customWidth="1"/>
    <col min="10000" max="10001" width="12" style="42" customWidth="1"/>
    <col min="10002" max="10238" width="8.5546875" style="42"/>
    <col min="10239" max="10239" width="13.33203125" style="42" bestFit="1" customWidth="1"/>
    <col min="10240" max="10240" width="16.33203125" style="42" customWidth="1"/>
    <col min="10241" max="10241" width="15.33203125" style="42" customWidth="1"/>
    <col min="10242" max="10242" width="14.44140625" style="42" customWidth="1"/>
    <col min="10243" max="10243" width="14.33203125" style="42" bestFit="1" customWidth="1"/>
    <col min="10244" max="10244" width="12.6640625" style="42" customWidth="1"/>
    <col min="10245" max="10245" width="18.6640625" style="42" bestFit="1" customWidth="1"/>
    <col min="10246" max="10246" width="14.33203125" style="42" customWidth="1"/>
    <col min="10247" max="10247" width="11.6640625" style="42" customWidth="1"/>
    <col min="10248" max="10248" width="12.6640625" style="42" customWidth="1"/>
    <col min="10249" max="10249" width="16.33203125" style="42" customWidth="1"/>
    <col min="10250" max="10250" width="12.5546875" style="42" customWidth="1"/>
    <col min="10251" max="10251" width="17.5546875" style="42" customWidth="1"/>
    <col min="10252" max="10252" width="12" style="42" customWidth="1"/>
    <col min="10253" max="10253" width="8.5546875" style="42"/>
    <col min="10254" max="10254" width="12" style="42" customWidth="1"/>
    <col min="10255" max="10255" width="11.44140625" style="42" customWidth="1"/>
    <col min="10256" max="10257" width="12" style="42" customWidth="1"/>
    <col min="10258" max="10494" width="8.5546875" style="42"/>
    <col min="10495" max="10495" width="13.33203125" style="42" bestFit="1" customWidth="1"/>
    <col min="10496" max="10496" width="16.33203125" style="42" customWidth="1"/>
    <col min="10497" max="10497" width="15.33203125" style="42" customWidth="1"/>
    <col min="10498" max="10498" width="14.44140625" style="42" customWidth="1"/>
    <col min="10499" max="10499" width="14.33203125" style="42" bestFit="1" customWidth="1"/>
    <col min="10500" max="10500" width="12.6640625" style="42" customWidth="1"/>
    <col min="10501" max="10501" width="18.6640625" style="42" bestFit="1" customWidth="1"/>
    <col min="10502" max="10502" width="14.33203125" style="42" customWidth="1"/>
    <col min="10503" max="10503" width="11.6640625" style="42" customWidth="1"/>
    <col min="10504" max="10504" width="12.6640625" style="42" customWidth="1"/>
    <col min="10505" max="10505" width="16.33203125" style="42" customWidth="1"/>
    <col min="10506" max="10506" width="12.5546875" style="42" customWidth="1"/>
    <col min="10507" max="10507" width="17.5546875" style="42" customWidth="1"/>
    <col min="10508" max="10508" width="12" style="42" customWidth="1"/>
    <col min="10509" max="10509" width="8.5546875" style="42"/>
    <col min="10510" max="10510" width="12" style="42" customWidth="1"/>
    <col min="10511" max="10511" width="11.44140625" style="42" customWidth="1"/>
    <col min="10512" max="10513" width="12" style="42" customWidth="1"/>
    <col min="10514" max="10750" width="8.5546875" style="42"/>
    <col min="10751" max="10751" width="13.33203125" style="42" bestFit="1" customWidth="1"/>
    <col min="10752" max="10752" width="16.33203125" style="42" customWidth="1"/>
    <col min="10753" max="10753" width="15.33203125" style="42" customWidth="1"/>
    <col min="10754" max="10754" width="14.44140625" style="42" customWidth="1"/>
    <col min="10755" max="10755" width="14.33203125" style="42" bestFit="1" customWidth="1"/>
    <col min="10756" max="10756" width="12.6640625" style="42" customWidth="1"/>
    <col min="10757" max="10757" width="18.6640625" style="42" bestFit="1" customWidth="1"/>
    <col min="10758" max="10758" width="14.33203125" style="42" customWidth="1"/>
    <col min="10759" max="10759" width="11.6640625" style="42" customWidth="1"/>
    <col min="10760" max="10760" width="12.6640625" style="42" customWidth="1"/>
    <col min="10761" max="10761" width="16.33203125" style="42" customWidth="1"/>
    <col min="10762" max="10762" width="12.5546875" style="42" customWidth="1"/>
    <col min="10763" max="10763" width="17.5546875" style="42" customWidth="1"/>
    <col min="10764" max="10764" width="12" style="42" customWidth="1"/>
    <col min="10765" max="10765" width="8.5546875" style="42"/>
    <col min="10766" max="10766" width="12" style="42" customWidth="1"/>
    <col min="10767" max="10767" width="11.44140625" style="42" customWidth="1"/>
    <col min="10768" max="10769" width="12" style="42" customWidth="1"/>
    <col min="10770" max="11006" width="8.5546875" style="42"/>
    <col min="11007" max="11007" width="13.33203125" style="42" bestFit="1" customWidth="1"/>
    <col min="11008" max="11008" width="16.33203125" style="42" customWidth="1"/>
    <col min="11009" max="11009" width="15.33203125" style="42" customWidth="1"/>
    <col min="11010" max="11010" width="14.44140625" style="42" customWidth="1"/>
    <col min="11011" max="11011" width="14.33203125" style="42" bestFit="1" customWidth="1"/>
    <col min="11012" max="11012" width="12.6640625" style="42" customWidth="1"/>
    <col min="11013" max="11013" width="18.6640625" style="42" bestFit="1" customWidth="1"/>
    <col min="11014" max="11014" width="14.33203125" style="42" customWidth="1"/>
    <col min="11015" max="11015" width="11.6640625" style="42" customWidth="1"/>
    <col min="11016" max="11016" width="12.6640625" style="42" customWidth="1"/>
    <col min="11017" max="11017" width="16.33203125" style="42" customWidth="1"/>
    <col min="11018" max="11018" width="12.5546875" style="42" customWidth="1"/>
    <col min="11019" max="11019" width="17.5546875" style="42" customWidth="1"/>
    <col min="11020" max="11020" width="12" style="42" customWidth="1"/>
    <col min="11021" max="11021" width="8.5546875" style="42"/>
    <col min="11022" max="11022" width="12" style="42" customWidth="1"/>
    <col min="11023" max="11023" width="11.44140625" style="42" customWidth="1"/>
    <col min="11024" max="11025" width="12" style="42" customWidth="1"/>
    <col min="11026" max="11262" width="8.5546875" style="42"/>
    <col min="11263" max="11263" width="13.33203125" style="42" bestFit="1" customWidth="1"/>
    <col min="11264" max="11264" width="16.33203125" style="42" customWidth="1"/>
    <col min="11265" max="11265" width="15.33203125" style="42" customWidth="1"/>
    <col min="11266" max="11266" width="14.44140625" style="42" customWidth="1"/>
    <col min="11267" max="11267" width="14.33203125" style="42" bestFit="1" customWidth="1"/>
    <col min="11268" max="11268" width="12.6640625" style="42" customWidth="1"/>
    <col min="11269" max="11269" width="18.6640625" style="42" bestFit="1" customWidth="1"/>
    <col min="11270" max="11270" width="14.33203125" style="42" customWidth="1"/>
    <col min="11271" max="11271" width="11.6640625" style="42" customWidth="1"/>
    <col min="11272" max="11272" width="12.6640625" style="42" customWidth="1"/>
    <col min="11273" max="11273" width="16.33203125" style="42" customWidth="1"/>
    <col min="11274" max="11274" width="12.5546875" style="42" customWidth="1"/>
    <col min="11275" max="11275" width="17.5546875" style="42" customWidth="1"/>
    <col min="11276" max="11276" width="12" style="42" customWidth="1"/>
    <col min="11277" max="11277" width="8.5546875" style="42"/>
    <col min="11278" max="11278" width="12" style="42" customWidth="1"/>
    <col min="11279" max="11279" width="11.44140625" style="42" customWidth="1"/>
    <col min="11280" max="11281" width="12" style="42" customWidth="1"/>
    <col min="11282" max="11518" width="8.5546875" style="42"/>
    <col min="11519" max="11519" width="13.33203125" style="42" bestFit="1" customWidth="1"/>
    <col min="11520" max="11520" width="16.33203125" style="42" customWidth="1"/>
    <col min="11521" max="11521" width="15.33203125" style="42" customWidth="1"/>
    <col min="11522" max="11522" width="14.44140625" style="42" customWidth="1"/>
    <col min="11523" max="11523" width="14.33203125" style="42" bestFit="1" customWidth="1"/>
    <col min="11524" max="11524" width="12.6640625" style="42" customWidth="1"/>
    <col min="11525" max="11525" width="18.6640625" style="42" bestFit="1" customWidth="1"/>
    <col min="11526" max="11526" width="14.33203125" style="42" customWidth="1"/>
    <col min="11527" max="11527" width="11.6640625" style="42" customWidth="1"/>
    <col min="11528" max="11528" width="12.6640625" style="42" customWidth="1"/>
    <col min="11529" max="11529" width="16.33203125" style="42" customWidth="1"/>
    <col min="11530" max="11530" width="12.5546875" style="42" customWidth="1"/>
    <col min="11531" max="11531" width="17.5546875" style="42" customWidth="1"/>
    <col min="11532" max="11532" width="12" style="42" customWidth="1"/>
    <col min="11533" max="11533" width="8.5546875" style="42"/>
    <col min="11534" max="11534" width="12" style="42" customWidth="1"/>
    <col min="11535" max="11535" width="11.44140625" style="42" customWidth="1"/>
    <col min="11536" max="11537" width="12" style="42" customWidth="1"/>
    <col min="11538" max="11774" width="8.5546875" style="42"/>
    <col min="11775" max="11775" width="13.33203125" style="42" bestFit="1" customWidth="1"/>
    <col min="11776" max="11776" width="16.33203125" style="42" customWidth="1"/>
    <col min="11777" max="11777" width="15.33203125" style="42" customWidth="1"/>
    <col min="11778" max="11778" width="14.44140625" style="42" customWidth="1"/>
    <col min="11779" max="11779" width="14.33203125" style="42" bestFit="1" customWidth="1"/>
    <col min="11780" max="11780" width="12.6640625" style="42" customWidth="1"/>
    <col min="11781" max="11781" width="18.6640625" style="42" bestFit="1" customWidth="1"/>
    <col min="11782" max="11782" width="14.33203125" style="42" customWidth="1"/>
    <col min="11783" max="11783" width="11.6640625" style="42" customWidth="1"/>
    <col min="11784" max="11784" width="12.6640625" style="42" customWidth="1"/>
    <col min="11785" max="11785" width="16.33203125" style="42" customWidth="1"/>
    <col min="11786" max="11786" width="12.5546875" style="42" customWidth="1"/>
    <col min="11787" max="11787" width="17.5546875" style="42" customWidth="1"/>
    <col min="11788" max="11788" width="12" style="42" customWidth="1"/>
    <col min="11789" max="11789" width="8.5546875" style="42"/>
    <col min="11790" max="11790" width="12" style="42" customWidth="1"/>
    <col min="11791" max="11791" width="11.44140625" style="42" customWidth="1"/>
    <col min="11792" max="11793" width="12" style="42" customWidth="1"/>
    <col min="11794" max="12030" width="8.5546875" style="42"/>
    <col min="12031" max="12031" width="13.33203125" style="42" bestFit="1" customWidth="1"/>
    <col min="12032" max="12032" width="16.33203125" style="42" customWidth="1"/>
    <col min="12033" max="12033" width="15.33203125" style="42" customWidth="1"/>
    <col min="12034" max="12034" width="14.44140625" style="42" customWidth="1"/>
    <col min="12035" max="12035" width="14.33203125" style="42" bestFit="1" customWidth="1"/>
    <col min="12036" max="12036" width="12.6640625" style="42" customWidth="1"/>
    <col min="12037" max="12037" width="18.6640625" style="42" bestFit="1" customWidth="1"/>
    <col min="12038" max="12038" width="14.33203125" style="42" customWidth="1"/>
    <col min="12039" max="12039" width="11.6640625" style="42" customWidth="1"/>
    <col min="12040" max="12040" width="12.6640625" style="42" customWidth="1"/>
    <col min="12041" max="12041" width="16.33203125" style="42" customWidth="1"/>
    <col min="12042" max="12042" width="12.5546875" style="42" customWidth="1"/>
    <col min="12043" max="12043" width="17.5546875" style="42" customWidth="1"/>
    <col min="12044" max="12044" width="12" style="42" customWidth="1"/>
    <col min="12045" max="12045" width="8.5546875" style="42"/>
    <col min="12046" max="12046" width="12" style="42" customWidth="1"/>
    <col min="12047" max="12047" width="11.44140625" style="42" customWidth="1"/>
    <col min="12048" max="12049" width="12" style="42" customWidth="1"/>
    <col min="12050" max="12286" width="8.5546875" style="42"/>
    <col min="12287" max="12287" width="13.33203125" style="42" bestFit="1" customWidth="1"/>
    <col min="12288" max="12288" width="16.33203125" style="42" customWidth="1"/>
    <col min="12289" max="12289" width="15.33203125" style="42" customWidth="1"/>
    <col min="12290" max="12290" width="14.44140625" style="42" customWidth="1"/>
    <col min="12291" max="12291" width="14.33203125" style="42" bestFit="1" customWidth="1"/>
    <col min="12292" max="12292" width="12.6640625" style="42" customWidth="1"/>
    <col min="12293" max="12293" width="18.6640625" style="42" bestFit="1" customWidth="1"/>
    <col min="12294" max="12294" width="14.33203125" style="42" customWidth="1"/>
    <col min="12295" max="12295" width="11.6640625" style="42" customWidth="1"/>
    <col min="12296" max="12296" width="12.6640625" style="42" customWidth="1"/>
    <col min="12297" max="12297" width="16.33203125" style="42" customWidth="1"/>
    <col min="12298" max="12298" width="12.5546875" style="42" customWidth="1"/>
    <col min="12299" max="12299" width="17.5546875" style="42" customWidth="1"/>
    <col min="12300" max="12300" width="12" style="42" customWidth="1"/>
    <col min="12301" max="12301" width="8.5546875" style="42"/>
    <col min="12302" max="12302" width="12" style="42" customWidth="1"/>
    <col min="12303" max="12303" width="11.44140625" style="42" customWidth="1"/>
    <col min="12304" max="12305" width="12" style="42" customWidth="1"/>
    <col min="12306" max="12542" width="8.5546875" style="42"/>
    <col min="12543" max="12543" width="13.33203125" style="42" bestFit="1" customWidth="1"/>
    <col min="12544" max="12544" width="16.33203125" style="42" customWidth="1"/>
    <col min="12545" max="12545" width="15.33203125" style="42" customWidth="1"/>
    <col min="12546" max="12546" width="14.44140625" style="42" customWidth="1"/>
    <col min="12547" max="12547" width="14.33203125" style="42" bestFit="1" customWidth="1"/>
    <col min="12548" max="12548" width="12.6640625" style="42" customWidth="1"/>
    <col min="12549" max="12549" width="18.6640625" style="42" bestFit="1" customWidth="1"/>
    <col min="12550" max="12550" width="14.33203125" style="42" customWidth="1"/>
    <col min="12551" max="12551" width="11.6640625" style="42" customWidth="1"/>
    <col min="12552" max="12552" width="12.6640625" style="42" customWidth="1"/>
    <col min="12553" max="12553" width="16.33203125" style="42" customWidth="1"/>
    <col min="12554" max="12554" width="12.5546875" style="42" customWidth="1"/>
    <col min="12555" max="12555" width="17.5546875" style="42" customWidth="1"/>
    <col min="12556" max="12556" width="12" style="42" customWidth="1"/>
    <col min="12557" max="12557" width="8.5546875" style="42"/>
    <col min="12558" max="12558" width="12" style="42" customWidth="1"/>
    <col min="12559" max="12559" width="11.44140625" style="42" customWidth="1"/>
    <col min="12560" max="12561" width="12" style="42" customWidth="1"/>
    <col min="12562" max="12798" width="8.5546875" style="42"/>
    <col min="12799" max="12799" width="13.33203125" style="42" bestFit="1" customWidth="1"/>
    <col min="12800" max="12800" width="16.33203125" style="42" customWidth="1"/>
    <col min="12801" max="12801" width="15.33203125" style="42" customWidth="1"/>
    <col min="12802" max="12802" width="14.44140625" style="42" customWidth="1"/>
    <col min="12803" max="12803" width="14.33203125" style="42" bestFit="1" customWidth="1"/>
    <col min="12804" max="12804" width="12.6640625" style="42" customWidth="1"/>
    <col min="12805" max="12805" width="18.6640625" style="42" bestFit="1" customWidth="1"/>
    <col min="12806" max="12806" width="14.33203125" style="42" customWidth="1"/>
    <col min="12807" max="12807" width="11.6640625" style="42" customWidth="1"/>
    <col min="12808" max="12808" width="12.6640625" style="42" customWidth="1"/>
    <col min="12809" max="12809" width="16.33203125" style="42" customWidth="1"/>
    <col min="12810" max="12810" width="12.5546875" style="42" customWidth="1"/>
    <col min="12811" max="12811" width="17.5546875" style="42" customWidth="1"/>
    <col min="12812" max="12812" width="12" style="42" customWidth="1"/>
    <col min="12813" max="12813" width="8.5546875" style="42"/>
    <col min="12814" max="12814" width="12" style="42" customWidth="1"/>
    <col min="12815" max="12815" width="11.44140625" style="42" customWidth="1"/>
    <col min="12816" max="12817" width="12" style="42" customWidth="1"/>
    <col min="12818" max="13054" width="8.5546875" style="42"/>
    <col min="13055" max="13055" width="13.33203125" style="42" bestFit="1" customWidth="1"/>
    <col min="13056" max="13056" width="16.33203125" style="42" customWidth="1"/>
    <col min="13057" max="13057" width="15.33203125" style="42" customWidth="1"/>
    <col min="13058" max="13058" width="14.44140625" style="42" customWidth="1"/>
    <col min="13059" max="13059" width="14.33203125" style="42" bestFit="1" customWidth="1"/>
    <col min="13060" max="13060" width="12.6640625" style="42" customWidth="1"/>
    <col min="13061" max="13061" width="18.6640625" style="42" bestFit="1" customWidth="1"/>
    <col min="13062" max="13062" width="14.33203125" style="42" customWidth="1"/>
    <col min="13063" max="13063" width="11.6640625" style="42" customWidth="1"/>
    <col min="13064" max="13064" width="12.6640625" style="42" customWidth="1"/>
    <col min="13065" max="13065" width="16.33203125" style="42" customWidth="1"/>
    <col min="13066" max="13066" width="12.5546875" style="42" customWidth="1"/>
    <col min="13067" max="13067" width="17.5546875" style="42" customWidth="1"/>
    <col min="13068" max="13068" width="12" style="42" customWidth="1"/>
    <col min="13069" max="13069" width="8.5546875" style="42"/>
    <col min="13070" max="13070" width="12" style="42" customWidth="1"/>
    <col min="13071" max="13071" width="11.44140625" style="42" customWidth="1"/>
    <col min="13072" max="13073" width="12" style="42" customWidth="1"/>
    <col min="13074" max="13310" width="8.5546875" style="42"/>
    <col min="13311" max="13311" width="13.33203125" style="42" bestFit="1" customWidth="1"/>
    <col min="13312" max="13312" width="16.33203125" style="42" customWidth="1"/>
    <col min="13313" max="13313" width="15.33203125" style="42" customWidth="1"/>
    <col min="13314" max="13314" width="14.44140625" style="42" customWidth="1"/>
    <col min="13315" max="13315" width="14.33203125" style="42" bestFit="1" customWidth="1"/>
    <col min="13316" max="13316" width="12.6640625" style="42" customWidth="1"/>
    <col min="13317" max="13317" width="18.6640625" style="42" bestFit="1" customWidth="1"/>
    <col min="13318" max="13318" width="14.33203125" style="42" customWidth="1"/>
    <col min="13319" max="13319" width="11.6640625" style="42" customWidth="1"/>
    <col min="13320" max="13320" width="12.6640625" style="42" customWidth="1"/>
    <col min="13321" max="13321" width="16.33203125" style="42" customWidth="1"/>
    <col min="13322" max="13322" width="12.5546875" style="42" customWidth="1"/>
    <col min="13323" max="13323" width="17.5546875" style="42" customWidth="1"/>
    <col min="13324" max="13324" width="12" style="42" customWidth="1"/>
    <col min="13325" max="13325" width="8.5546875" style="42"/>
    <col min="13326" max="13326" width="12" style="42" customWidth="1"/>
    <col min="13327" max="13327" width="11.44140625" style="42" customWidth="1"/>
    <col min="13328" max="13329" width="12" style="42" customWidth="1"/>
    <col min="13330" max="13566" width="8.5546875" style="42"/>
    <col min="13567" max="13567" width="13.33203125" style="42" bestFit="1" customWidth="1"/>
    <col min="13568" max="13568" width="16.33203125" style="42" customWidth="1"/>
    <col min="13569" max="13569" width="15.33203125" style="42" customWidth="1"/>
    <col min="13570" max="13570" width="14.44140625" style="42" customWidth="1"/>
    <col min="13571" max="13571" width="14.33203125" style="42" bestFit="1" customWidth="1"/>
    <col min="13572" max="13572" width="12.6640625" style="42" customWidth="1"/>
    <col min="13573" max="13573" width="18.6640625" style="42" bestFit="1" customWidth="1"/>
    <col min="13574" max="13574" width="14.33203125" style="42" customWidth="1"/>
    <col min="13575" max="13575" width="11.6640625" style="42" customWidth="1"/>
    <col min="13576" max="13576" width="12.6640625" style="42" customWidth="1"/>
    <col min="13577" max="13577" width="16.33203125" style="42" customWidth="1"/>
    <col min="13578" max="13578" width="12.5546875" style="42" customWidth="1"/>
    <col min="13579" max="13579" width="17.5546875" style="42" customWidth="1"/>
    <col min="13580" max="13580" width="12" style="42" customWidth="1"/>
    <col min="13581" max="13581" width="8.5546875" style="42"/>
    <col min="13582" max="13582" width="12" style="42" customWidth="1"/>
    <col min="13583" max="13583" width="11.44140625" style="42" customWidth="1"/>
    <col min="13584" max="13585" width="12" style="42" customWidth="1"/>
    <col min="13586" max="13822" width="8.5546875" style="42"/>
    <col min="13823" max="13823" width="13.33203125" style="42" bestFit="1" customWidth="1"/>
    <col min="13824" max="13824" width="16.33203125" style="42" customWidth="1"/>
    <col min="13825" max="13825" width="15.33203125" style="42" customWidth="1"/>
    <col min="13826" max="13826" width="14.44140625" style="42" customWidth="1"/>
    <col min="13827" max="13827" width="14.33203125" style="42" bestFit="1" customWidth="1"/>
    <col min="13828" max="13828" width="12.6640625" style="42" customWidth="1"/>
    <col min="13829" max="13829" width="18.6640625" style="42" bestFit="1" customWidth="1"/>
    <col min="13830" max="13830" width="14.33203125" style="42" customWidth="1"/>
    <col min="13831" max="13831" width="11.6640625" style="42" customWidth="1"/>
    <col min="13832" max="13832" width="12.6640625" style="42" customWidth="1"/>
    <col min="13833" max="13833" width="16.33203125" style="42" customWidth="1"/>
    <col min="13834" max="13834" width="12.5546875" style="42" customWidth="1"/>
    <col min="13835" max="13835" width="17.5546875" style="42" customWidth="1"/>
    <col min="13836" max="13836" width="12" style="42" customWidth="1"/>
    <col min="13837" max="13837" width="8.5546875" style="42"/>
    <col min="13838" max="13838" width="12" style="42" customWidth="1"/>
    <col min="13839" max="13839" width="11.44140625" style="42" customWidth="1"/>
    <col min="13840" max="13841" width="12" style="42" customWidth="1"/>
    <col min="13842" max="14078" width="8.5546875" style="42"/>
    <col min="14079" max="14079" width="13.33203125" style="42" bestFit="1" customWidth="1"/>
    <col min="14080" max="14080" width="16.33203125" style="42" customWidth="1"/>
    <col min="14081" max="14081" width="15.33203125" style="42" customWidth="1"/>
    <col min="14082" max="14082" width="14.44140625" style="42" customWidth="1"/>
    <col min="14083" max="14083" width="14.33203125" style="42" bestFit="1" customWidth="1"/>
    <col min="14084" max="14084" width="12.6640625" style="42" customWidth="1"/>
    <col min="14085" max="14085" width="18.6640625" style="42" bestFit="1" customWidth="1"/>
    <col min="14086" max="14086" width="14.33203125" style="42" customWidth="1"/>
    <col min="14087" max="14087" width="11.6640625" style="42" customWidth="1"/>
    <col min="14088" max="14088" width="12.6640625" style="42" customWidth="1"/>
    <col min="14089" max="14089" width="16.33203125" style="42" customWidth="1"/>
    <col min="14090" max="14090" width="12.5546875" style="42" customWidth="1"/>
    <col min="14091" max="14091" width="17.5546875" style="42" customWidth="1"/>
    <col min="14092" max="14092" width="12" style="42" customWidth="1"/>
    <col min="14093" max="14093" width="8.5546875" style="42"/>
    <col min="14094" max="14094" width="12" style="42" customWidth="1"/>
    <col min="14095" max="14095" width="11.44140625" style="42" customWidth="1"/>
    <col min="14096" max="14097" width="12" style="42" customWidth="1"/>
    <col min="14098" max="14334" width="8.5546875" style="42"/>
    <col min="14335" max="14335" width="13.33203125" style="42" bestFit="1" customWidth="1"/>
    <col min="14336" max="14336" width="16.33203125" style="42" customWidth="1"/>
    <col min="14337" max="14337" width="15.33203125" style="42" customWidth="1"/>
    <col min="14338" max="14338" width="14.44140625" style="42" customWidth="1"/>
    <col min="14339" max="14339" width="14.33203125" style="42" bestFit="1" customWidth="1"/>
    <col min="14340" max="14340" width="12.6640625" style="42" customWidth="1"/>
    <col min="14341" max="14341" width="18.6640625" style="42" bestFit="1" customWidth="1"/>
    <col min="14342" max="14342" width="14.33203125" style="42" customWidth="1"/>
    <col min="14343" max="14343" width="11.6640625" style="42" customWidth="1"/>
    <col min="14344" max="14344" width="12.6640625" style="42" customWidth="1"/>
    <col min="14345" max="14345" width="16.33203125" style="42" customWidth="1"/>
    <col min="14346" max="14346" width="12.5546875" style="42" customWidth="1"/>
    <col min="14347" max="14347" width="17.5546875" style="42" customWidth="1"/>
    <col min="14348" max="14348" width="12" style="42" customWidth="1"/>
    <col min="14349" max="14349" width="8.5546875" style="42"/>
    <col min="14350" max="14350" width="12" style="42" customWidth="1"/>
    <col min="14351" max="14351" width="11.44140625" style="42" customWidth="1"/>
    <col min="14352" max="14353" width="12" style="42" customWidth="1"/>
    <col min="14354" max="14590" width="8.5546875" style="42"/>
    <col min="14591" max="14591" width="13.33203125" style="42" bestFit="1" customWidth="1"/>
    <col min="14592" max="14592" width="16.33203125" style="42" customWidth="1"/>
    <col min="14593" max="14593" width="15.33203125" style="42" customWidth="1"/>
    <col min="14594" max="14594" width="14.44140625" style="42" customWidth="1"/>
    <col min="14595" max="14595" width="14.33203125" style="42" bestFit="1" customWidth="1"/>
    <col min="14596" max="14596" width="12.6640625" style="42" customWidth="1"/>
    <col min="14597" max="14597" width="18.6640625" style="42" bestFit="1" customWidth="1"/>
    <col min="14598" max="14598" width="14.33203125" style="42" customWidth="1"/>
    <col min="14599" max="14599" width="11.6640625" style="42" customWidth="1"/>
    <col min="14600" max="14600" width="12.6640625" style="42" customWidth="1"/>
    <col min="14601" max="14601" width="16.33203125" style="42" customWidth="1"/>
    <col min="14602" max="14602" width="12.5546875" style="42" customWidth="1"/>
    <col min="14603" max="14603" width="17.5546875" style="42" customWidth="1"/>
    <col min="14604" max="14604" width="12" style="42" customWidth="1"/>
    <col min="14605" max="14605" width="8.5546875" style="42"/>
    <col min="14606" max="14606" width="12" style="42" customWidth="1"/>
    <col min="14607" max="14607" width="11.44140625" style="42" customWidth="1"/>
    <col min="14608" max="14609" width="12" style="42" customWidth="1"/>
    <col min="14610" max="14846" width="8.5546875" style="42"/>
    <col min="14847" max="14847" width="13.33203125" style="42" bestFit="1" customWidth="1"/>
    <col min="14848" max="14848" width="16.33203125" style="42" customWidth="1"/>
    <col min="14849" max="14849" width="15.33203125" style="42" customWidth="1"/>
    <col min="14850" max="14850" width="14.44140625" style="42" customWidth="1"/>
    <col min="14851" max="14851" width="14.33203125" style="42" bestFit="1" customWidth="1"/>
    <col min="14852" max="14852" width="12.6640625" style="42" customWidth="1"/>
    <col min="14853" max="14853" width="18.6640625" style="42" bestFit="1" customWidth="1"/>
    <col min="14854" max="14854" width="14.33203125" style="42" customWidth="1"/>
    <col min="14855" max="14855" width="11.6640625" style="42" customWidth="1"/>
    <col min="14856" max="14856" width="12.6640625" style="42" customWidth="1"/>
    <col min="14857" max="14857" width="16.33203125" style="42" customWidth="1"/>
    <col min="14858" max="14858" width="12.5546875" style="42" customWidth="1"/>
    <col min="14859" max="14859" width="17.5546875" style="42" customWidth="1"/>
    <col min="14860" max="14860" width="12" style="42" customWidth="1"/>
    <col min="14861" max="14861" width="8.5546875" style="42"/>
    <col min="14862" max="14862" width="12" style="42" customWidth="1"/>
    <col min="14863" max="14863" width="11.44140625" style="42" customWidth="1"/>
    <col min="14864" max="14865" width="12" style="42" customWidth="1"/>
    <col min="14866" max="15102" width="8.5546875" style="42"/>
    <col min="15103" max="15103" width="13.33203125" style="42" bestFit="1" customWidth="1"/>
    <col min="15104" max="15104" width="16.33203125" style="42" customWidth="1"/>
    <col min="15105" max="15105" width="15.33203125" style="42" customWidth="1"/>
    <col min="15106" max="15106" width="14.44140625" style="42" customWidth="1"/>
    <col min="15107" max="15107" width="14.33203125" style="42" bestFit="1" customWidth="1"/>
    <col min="15108" max="15108" width="12.6640625" style="42" customWidth="1"/>
    <col min="15109" max="15109" width="18.6640625" style="42" bestFit="1" customWidth="1"/>
    <col min="15110" max="15110" width="14.33203125" style="42" customWidth="1"/>
    <col min="15111" max="15111" width="11.6640625" style="42" customWidth="1"/>
    <col min="15112" max="15112" width="12.6640625" style="42" customWidth="1"/>
    <col min="15113" max="15113" width="16.33203125" style="42" customWidth="1"/>
    <col min="15114" max="15114" width="12.5546875" style="42" customWidth="1"/>
    <col min="15115" max="15115" width="17.5546875" style="42" customWidth="1"/>
    <col min="15116" max="15116" width="12" style="42" customWidth="1"/>
    <col min="15117" max="15117" width="8.5546875" style="42"/>
    <col min="15118" max="15118" width="12" style="42" customWidth="1"/>
    <col min="15119" max="15119" width="11.44140625" style="42" customWidth="1"/>
    <col min="15120" max="15121" width="12" style="42" customWidth="1"/>
    <col min="15122" max="15358" width="8.5546875" style="42"/>
    <col min="15359" max="15359" width="13.33203125" style="42" bestFit="1" customWidth="1"/>
    <col min="15360" max="15360" width="16.33203125" style="42" customWidth="1"/>
    <col min="15361" max="15361" width="15.33203125" style="42" customWidth="1"/>
    <col min="15362" max="15362" width="14.44140625" style="42" customWidth="1"/>
    <col min="15363" max="15363" width="14.33203125" style="42" bestFit="1" customWidth="1"/>
    <col min="15364" max="15364" width="12.6640625" style="42" customWidth="1"/>
    <col min="15365" max="15365" width="18.6640625" style="42" bestFit="1" customWidth="1"/>
    <col min="15366" max="15366" width="14.33203125" style="42" customWidth="1"/>
    <col min="15367" max="15367" width="11.6640625" style="42" customWidth="1"/>
    <col min="15368" max="15368" width="12.6640625" style="42" customWidth="1"/>
    <col min="15369" max="15369" width="16.33203125" style="42" customWidth="1"/>
    <col min="15370" max="15370" width="12.5546875" style="42" customWidth="1"/>
    <col min="15371" max="15371" width="17.5546875" style="42" customWidth="1"/>
    <col min="15372" max="15372" width="12" style="42" customWidth="1"/>
    <col min="15373" max="15373" width="8.5546875" style="42"/>
    <col min="15374" max="15374" width="12" style="42" customWidth="1"/>
    <col min="15375" max="15375" width="11.44140625" style="42" customWidth="1"/>
    <col min="15376" max="15377" width="12" style="42" customWidth="1"/>
    <col min="15378" max="15614" width="8.5546875" style="42"/>
    <col min="15615" max="15615" width="13.33203125" style="42" bestFit="1" customWidth="1"/>
    <col min="15616" max="15616" width="16.33203125" style="42" customWidth="1"/>
    <col min="15617" max="15617" width="15.33203125" style="42" customWidth="1"/>
    <col min="15618" max="15618" width="14.44140625" style="42" customWidth="1"/>
    <col min="15619" max="15619" width="14.33203125" style="42" bestFit="1" customWidth="1"/>
    <col min="15620" max="15620" width="12.6640625" style="42" customWidth="1"/>
    <col min="15621" max="15621" width="18.6640625" style="42" bestFit="1" customWidth="1"/>
    <col min="15622" max="15622" width="14.33203125" style="42" customWidth="1"/>
    <col min="15623" max="15623" width="11.6640625" style="42" customWidth="1"/>
    <col min="15624" max="15624" width="12.6640625" style="42" customWidth="1"/>
    <col min="15625" max="15625" width="16.33203125" style="42" customWidth="1"/>
    <col min="15626" max="15626" width="12.5546875" style="42" customWidth="1"/>
    <col min="15627" max="15627" width="17.5546875" style="42" customWidth="1"/>
    <col min="15628" max="15628" width="12" style="42" customWidth="1"/>
    <col min="15629" max="15629" width="8.5546875" style="42"/>
    <col min="15630" max="15630" width="12" style="42" customWidth="1"/>
    <col min="15631" max="15631" width="11.44140625" style="42" customWidth="1"/>
    <col min="15632" max="15633" width="12" style="42" customWidth="1"/>
    <col min="15634" max="15870" width="8.5546875" style="42"/>
    <col min="15871" max="15871" width="13.33203125" style="42" bestFit="1" customWidth="1"/>
    <col min="15872" max="15872" width="16.33203125" style="42" customWidth="1"/>
    <col min="15873" max="15873" width="15.33203125" style="42" customWidth="1"/>
    <col min="15874" max="15874" width="14.44140625" style="42" customWidth="1"/>
    <col min="15875" max="15875" width="14.33203125" style="42" bestFit="1" customWidth="1"/>
    <col min="15876" max="15876" width="12.6640625" style="42" customWidth="1"/>
    <col min="15877" max="15877" width="18.6640625" style="42" bestFit="1" customWidth="1"/>
    <col min="15878" max="15878" width="14.33203125" style="42" customWidth="1"/>
    <col min="15879" max="15879" width="11.6640625" style="42" customWidth="1"/>
    <col min="15880" max="15880" width="12.6640625" style="42" customWidth="1"/>
    <col min="15881" max="15881" width="16.33203125" style="42" customWidth="1"/>
    <col min="15882" max="15882" width="12.5546875" style="42" customWidth="1"/>
    <col min="15883" max="15883" width="17.5546875" style="42" customWidth="1"/>
    <col min="15884" max="15884" width="12" style="42" customWidth="1"/>
    <col min="15885" max="15885" width="8.5546875" style="42"/>
    <col min="15886" max="15886" width="12" style="42" customWidth="1"/>
    <col min="15887" max="15887" width="11.44140625" style="42" customWidth="1"/>
    <col min="15888" max="15889" width="12" style="42" customWidth="1"/>
    <col min="15890" max="16126" width="8.5546875" style="42"/>
    <col min="16127" max="16127" width="13.33203125" style="42" bestFit="1" customWidth="1"/>
    <col min="16128" max="16128" width="16.33203125" style="42" customWidth="1"/>
    <col min="16129" max="16129" width="15.33203125" style="42" customWidth="1"/>
    <col min="16130" max="16130" width="14.44140625" style="42" customWidth="1"/>
    <col min="16131" max="16131" width="14.33203125" style="42" bestFit="1" customWidth="1"/>
    <col min="16132" max="16132" width="12.6640625" style="42" customWidth="1"/>
    <col min="16133" max="16133" width="18.6640625" style="42" bestFit="1" customWidth="1"/>
    <col min="16134" max="16134" width="14.33203125" style="42" customWidth="1"/>
    <col min="16135" max="16135" width="11.6640625" style="42" customWidth="1"/>
    <col min="16136" max="16136" width="12.6640625" style="42" customWidth="1"/>
    <col min="16137" max="16137" width="16.33203125" style="42" customWidth="1"/>
    <col min="16138" max="16138" width="12.5546875" style="42" customWidth="1"/>
    <col min="16139" max="16139" width="17.5546875" style="42" customWidth="1"/>
    <col min="16140" max="16140" width="12" style="42" customWidth="1"/>
    <col min="16141" max="16141" width="8.5546875" style="42"/>
    <col min="16142" max="16142" width="12" style="42" customWidth="1"/>
    <col min="16143" max="16143" width="11.44140625" style="42" customWidth="1"/>
    <col min="16144" max="16145" width="12" style="42" customWidth="1"/>
    <col min="16146" max="16384" width="8.5546875" style="42"/>
  </cols>
  <sheetData>
    <row r="1" spans="1:14" ht="20.399999999999999" customHeight="1" x14ac:dyDescent="0.35">
      <c r="A1" s="465" t="s">
        <v>315</v>
      </c>
      <c r="B1" s="466"/>
      <c r="C1" s="466"/>
      <c r="D1" s="467"/>
      <c r="E1" s="84"/>
      <c r="F1" s="468"/>
      <c r="H1" s="478" t="s">
        <v>1</v>
      </c>
      <c r="I1" s="479"/>
      <c r="J1" s="479"/>
      <c r="K1" s="480"/>
    </row>
    <row r="2" spans="1:14" ht="22.2" customHeight="1" x14ac:dyDescent="0.35">
      <c r="A2" s="502" t="s">
        <v>316</v>
      </c>
      <c r="B2" s="503"/>
      <c r="C2" s="503"/>
      <c r="D2" s="85"/>
      <c r="E2" s="86"/>
      <c r="F2" s="87"/>
      <c r="H2" s="481" t="s">
        <v>298</v>
      </c>
      <c r="I2" s="552"/>
      <c r="J2" s="552"/>
      <c r="K2" s="553"/>
    </row>
    <row r="3" spans="1:14" ht="19.5" customHeight="1" thickBot="1" x14ac:dyDescent="0.4">
      <c r="A3" s="517" t="s">
        <v>317</v>
      </c>
      <c r="B3" s="518"/>
      <c r="C3" s="518"/>
      <c r="D3" s="518"/>
      <c r="E3" s="518"/>
      <c r="F3" s="518"/>
      <c r="H3" s="554"/>
      <c r="I3" s="555"/>
      <c r="J3" s="555"/>
      <c r="K3" s="556"/>
    </row>
    <row r="4" spans="1:14" ht="16.5" customHeight="1" x14ac:dyDescent="0.35">
      <c r="A4" s="54"/>
      <c r="B4" s="54"/>
      <c r="C4" s="54"/>
      <c r="D4" s="54"/>
      <c r="E4" s="54"/>
      <c r="F4" s="54"/>
      <c r="G4" s="54"/>
      <c r="H4" s="54"/>
      <c r="I4" s="54"/>
      <c r="J4" s="54"/>
      <c r="K4" s="56"/>
    </row>
    <row r="5" spans="1:14" ht="19.5" customHeight="1" x14ac:dyDescent="0.35">
      <c r="A5" s="532" t="s">
        <v>86</v>
      </c>
      <c r="B5" s="533"/>
      <c r="C5" s="533"/>
      <c r="D5" s="533"/>
      <c r="E5" s="533"/>
      <c r="F5" s="533"/>
      <c r="G5" s="533"/>
      <c r="H5" s="533"/>
      <c r="I5" s="533"/>
      <c r="J5" s="533"/>
      <c r="K5" s="533"/>
    </row>
    <row r="6" spans="1:14" ht="72.75" customHeight="1" x14ac:dyDescent="0.35">
      <c r="A6" s="487" t="s">
        <v>5</v>
      </c>
      <c r="B6" s="57" t="s">
        <v>6</v>
      </c>
      <c r="C6" s="57" t="s">
        <v>24</v>
      </c>
      <c r="D6" s="57" t="s">
        <v>247</v>
      </c>
      <c r="E6" s="57" t="s">
        <v>199</v>
      </c>
      <c r="F6" s="57"/>
      <c r="G6" s="57" t="s">
        <v>25</v>
      </c>
      <c r="H6" s="57" t="s">
        <v>84</v>
      </c>
      <c r="I6" s="88" t="s">
        <v>26</v>
      </c>
      <c r="J6" s="90" t="s">
        <v>37</v>
      </c>
      <c r="K6" s="90" t="s">
        <v>38</v>
      </c>
    </row>
    <row r="7" spans="1:14" ht="18" customHeight="1" x14ac:dyDescent="0.35">
      <c r="A7" s="487"/>
      <c r="B7" s="59" t="s">
        <v>81</v>
      </c>
      <c r="C7" s="60">
        <v>60102.87</v>
      </c>
      <c r="D7" s="376">
        <f>178.02*13</f>
        <v>2314.2600000000002</v>
      </c>
      <c r="E7" s="377">
        <f>46.23*13</f>
        <v>600.99</v>
      </c>
      <c r="F7" s="378"/>
      <c r="G7" s="63">
        <f>+C7+D7+E7</f>
        <v>63018.12</v>
      </c>
      <c r="H7" s="64">
        <f>G7*38.38%</f>
        <v>24186.354456000005</v>
      </c>
      <c r="I7" s="65">
        <f>+ROUND(+G7+H7,2)</f>
        <v>87204.47</v>
      </c>
      <c r="J7" s="91">
        <v>1</v>
      </c>
      <c r="K7" s="105">
        <f>+ROUND(I7*J7,2)</f>
        <v>87204.47</v>
      </c>
    </row>
    <row r="8" spans="1:14" ht="18" customHeight="1" x14ac:dyDescent="0.35">
      <c r="A8" s="487"/>
      <c r="B8" s="59" t="s">
        <v>8</v>
      </c>
      <c r="C8" s="60">
        <v>47015.77</v>
      </c>
      <c r="D8" s="376">
        <f>139.22*13</f>
        <v>1809.86</v>
      </c>
      <c r="E8" s="240">
        <f>36.17*13</f>
        <v>470.21000000000004</v>
      </c>
      <c r="F8" s="378"/>
      <c r="G8" s="63">
        <f>+C8+D8+E8</f>
        <v>49295.839999999997</v>
      </c>
      <c r="H8" s="64">
        <f>G8*38.38%</f>
        <v>18919.743392</v>
      </c>
      <c r="I8" s="65">
        <f>+ROUND(+G8+H8,2)</f>
        <v>68215.58</v>
      </c>
      <c r="J8" s="91">
        <v>4</v>
      </c>
      <c r="K8" s="105">
        <f>+ROUND(I8*J8,2)</f>
        <v>272862.32</v>
      </c>
      <c r="L8" s="93"/>
      <c r="N8" s="50"/>
    </row>
    <row r="9" spans="1:14" ht="14.25" customHeight="1" x14ac:dyDescent="0.35">
      <c r="A9" s="69"/>
      <c r="B9" s="70"/>
      <c r="C9" s="106"/>
      <c r="D9" s="106"/>
      <c r="E9" s="106"/>
      <c r="F9" s="106"/>
      <c r="G9" s="106"/>
      <c r="H9" s="106"/>
      <c r="I9" s="106"/>
      <c r="J9" s="107"/>
      <c r="K9" s="106"/>
      <c r="L9" s="93"/>
      <c r="M9" s="50"/>
      <c r="N9" s="50"/>
    </row>
    <row r="10" spans="1:14" ht="82.5" customHeight="1" x14ac:dyDescent="0.35">
      <c r="A10" s="488" t="s">
        <v>9</v>
      </c>
      <c r="B10" s="72"/>
      <c r="C10" s="57" t="s">
        <v>167</v>
      </c>
      <c r="D10" s="57" t="s">
        <v>199</v>
      </c>
      <c r="E10" s="57" t="s">
        <v>27</v>
      </c>
      <c r="F10" s="57" t="s">
        <v>28</v>
      </c>
      <c r="G10" s="57" t="s">
        <v>10</v>
      </c>
      <c r="H10" s="57" t="s">
        <v>29</v>
      </c>
      <c r="I10" s="375" t="s">
        <v>26</v>
      </c>
      <c r="J10" s="90" t="s">
        <v>37</v>
      </c>
      <c r="K10" s="90" t="s">
        <v>38</v>
      </c>
      <c r="N10" s="50"/>
    </row>
    <row r="11" spans="1:14" ht="15.75" customHeight="1" x14ac:dyDescent="0.35">
      <c r="A11" s="489"/>
      <c r="B11" s="240" t="s">
        <v>220</v>
      </c>
      <c r="C11" s="380">
        <f>34634.49/12*13</f>
        <v>37520.697500000002</v>
      </c>
      <c r="D11" s="380">
        <f>28.86*13</f>
        <v>375.18</v>
      </c>
      <c r="E11" s="380"/>
      <c r="F11" s="380"/>
      <c r="G11" s="380">
        <f>+C11+D11+E11+F11</f>
        <v>37895.877500000002</v>
      </c>
      <c r="H11" s="380">
        <f>+(C11+D11+E11)*38.38%+(F11*32.7%)</f>
        <v>14544.437784500002</v>
      </c>
      <c r="I11" s="379" t="str">
        <f>+IF(E11&lt;&gt;0,+ROUND(+G11+H11,2),"0")</f>
        <v>0</v>
      </c>
      <c r="J11" s="89">
        <v>0</v>
      </c>
      <c r="K11" s="105">
        <f>+ROUND(I11*J11,2)</f>
        <v>0</v>
      </c>
    </row>
    <row r="12" spans="1:14" x14ac:dyDescent="0.35">
      <c r="A12" s="489"/>
      <c r="B12" s="70"/>
      <c r="C12" s="71"/>
      <c r="D12" s="71"/>
      <c r="E12" s="71"/>
      <c r="F12" s="71"/>
      <c r="G12" s="71"/>
      <c r="H12" s="71"/>
      <c r="I12" s="106"/>
      <c r="J12" s="107"/>
      <c r="K12" s="106"/>
    </row>
    <row r="13" spans="1:14" ht="126" x14ac:dyDescent="0.35">
      <c r="A13" s="489"/>
      <c r="B13" s="72"/>
      <c r="C13" s="57" t="s">
        <v>200</v>
      </c>
      <c r="D13" s="57" t="s">
        <v>201</v>
      </c>
      <c r="E13" s="57" t="s">
        <v>219</v>
      </c>
      <c r="F13" s="57" t="s">
        <v>203</v>
      </c>
      <c r="G13" s="57" t="s">
        <v>32</v>
      </c>
      <c r="H13" s="57" t="s">
        <v>231</v>
      </c>
      <c r="I13" s="375" t="s">
        <v>26</v>
      </c>
      <c r="J13" s="90" t="s">
        <v>37</v>
      </c>
      <c r="K13" s="90" t="s">
        <v>38</v>
      </c>
    </row>
    <row r="14" spans="1:14" ht="28.5" customHeight="1" x14ac:dyDescent="0.35">
      <c r="A14" s="489"/>
      <c r="B14" s="240" t="s">
        <v>11</v>
      </c>
      <c r="C14" s="60">
        <f>25363.13</f>
        <v>25363.13</v>
      </c>
      <c r="D14" s="376">
        <f>21.14*12</f>
        <v>253.68</v>
      </c>
      <c r="E14" s="376"/>
      <c r="F14" s="73">
        <f>+ROUND((C14+D14+E14)/12,2)</f>
        <v>2134.73</v>
      </c>
      <c r="G14" s="376">
        <f>+F14+D14+C14+E14</f>
        <v>27751.54</v>
      </c>
      <c r="H14" s="64">
        <f>G14*38.38%</f>
        <v>10651.041052</v>
      </c>
      <c r="I14" s="379">
        <f>+ROUND(+G14+H14,2)</f>
        <v>38402.58</v>
      </c>
      <c r="J14" s="91">
        <v>55</v>
      </c>
      <c r="K14" s="105">
        <f>+ROUND(I14*J14,2)</f>
        <v>2112141.9</v>
      </c>
    </row>
    <row r="15" spans="1:14" ht="4.5" customHeight="1" x14ac:dyDescent="0.35">
      <c r="A15" s="489"/>
      <c r="B15" s="74"/>
      <c r="C15" s="75"/>
      <c r="D15" s="76"/>
      <c r="E15" s="76"/>
      <c r="F15" s="77"/>
      <c r="G15" s="75"/>
      <c r="H15" s="75"/>
      <c r="I15" s="75"/>
      <c r="J15" s="77"/>
      <c r="K15" s="77"/>
    </row>
    <row r="16" spans="1:14" ht="24" customHeight="1" x14ac:dyDescent="0.35">
      <c r="A16" s="489"/>
      <c r="B16" s="240" t="s">
        <v>12</v>
      </c>
      <c r="C16" s="60">
        <f>20884.37</f>
        <v>20884.37</v>
      </c>
      <c r="D16" s="376">
        <f>17.4*12</f>
        <v>208.79999999999998</v>
      </c>
      <c r="E16" s="376"/>
      <c r="F16" s="73">
        <f>+ROUND((C16+D16+E16)/12,2)</f>
        <v>1757.76</v>
      </c>
      <c r="G16" s="376">
        <f>+F16+D16+C16+E16</f>
        <v>22850.93</v>
      </c>
      <c r="H16" s="64">
        <f>G16*38.38%</f>
        <v>8770.1869340000012</v>
      </c>
      <c r="I16" s="379">
        <f>+ROUND(+G16+H16,2)</f>
        <v>31621.119999999999</v>
      </c>
      <c r="J16" s="91">
        <v>244</v>
      </c>
      <c r="K16" s="105">
        <f>+ROUND(I16*J16,2)</f>
        <v>7715553.2800000003</v>
      </c>
    </row>
    <row r="17" spans="1:11" ht="6" customHeight="1" x14ac:dyDescent="0.35">
      <c r="A17" s="489"/>
      <c r="B17" s="79"/>
      <c r="C17" s="381"/>
      <c r="D17" s="382"/>
      <c r="E17" s="382"/>
      <c r="F17" s="80"/>
      <c r="G17" s="383"/>
      <c r="H17" s="382"/>
      <c r="I17" s="382"/>
      <c r="J17" s="80"/>
      <c r="K17" s="80"/>
    </row>
    <row r="18" spans="1:11" ht="27.75" customHeight="1" x14ac:dyDescent="0.35">
      <c r="A18" s="489"/>
      <c r="B18" s="240" t="s">
        <v>13</v>
      </c>
      <c r="C18" s="60">
        <f>19847.64</f>
        <v>19847.64</v>
      </c>
      <c r="D18" s="376">
        <f>16.54*12</f>
        <v>198.48</v>
      </c>
      <c r="E18" s="376"/>
      <c r="F18" s="73">
        <f>+ROUND((C18+D18+E18)/12,2)</f>
        <v>1670.51</v>
      </c>
      <c r="G18" s="376">
        <f>+F18+D18+C18+E18</f>
        <v>21716.63</v>
      </c>
      <c r="H18" s="64">
        <f>G18*38.38%</f>
        <v>8334.8425940000016</v>
      </c>
      <c r="I18" s="379">
        <f>+ROUND(+G18+H18,2)</f>
        <v>30051.47</v>
      </c>
      <c r="J18" s="91">
        <v>4</v>
      </c>
      <c r="K18" s="105">
        <f>+ROUND(I18*J18,2)</f>
        <v>120205.88</v>
      </c>
    </row>
    <row r="19" spans="1:11" ht="6.75" customHeight="1" x14ac:dyDescent="0.35">
      <c r="A19" s="490"/>
      <c r="B19" s="74"/>
      <c r="C19" s="109"/>
      <c r="D19" s="76"/>
      <c r="E19" s="110"/>
      <c r="F19" s="109"/>
      <c r="G19" s="109"/>
      <c r="H19" s="111"/>
      <c r="I19" s="111"/>
      <c r="J19" s="111"/>
      <c r="K19" s="111"/>
    </row>
    <row r="20" spans="1:11" customFormat="1" ht="37.5" customHeight="1" x14ac:dyDescent="0.35">
      <c r="A20" s="42"/>
      <c r="B20" s="43"/>
      <c r="C20" s="112"/>
      <c r="D20" s="113"/>
      <c r="E20" s="113"/>
      <c r="F20" s="112"/>
      <c r="G20" s="114" t="s">
        <v>15</v>
      </c>
      <c r="H20" s="115" t="s">
        <v>236</v>
      </c>
      <c r="I20" s="116"/>
      <c r="J20" s="117">
        <f>+J7</f>
        <v>1</v>
      </c>
      <c r="K20" s="118">
        <f>+K7</f>
        <v>87204.47</v>
      </c>
    </row>
    <row r="21" spans="1:11" customFormat="1" ht="37.5" customHeight="1" x14ac:dyDescent="0.35">
      <c r="A21" s="42"/>
      <c r="B21" s="98"/>
      <c r="C21" s="98"/>
      <c r="D21" s="43"/>
      <c r="E21" s="43"/>
      <c r="F21" s="98"/>
      <c r="G21" s="114" t="s">
        <v>15</v>
      </c>
      <c r="H21" s="119" t="s">
        <v>237</v>
      </c>
      <c r="I21" s="62"/>
      <c r="J21" s="120">
        <f>+SUM(J8:J19)</f>
        <v>307</v>
      </c>
      <c r="K21" s="105">
        <f>+SUM(K8:K19)</f>
        <v>10220763.380000001</v>
      </c>
    </row>
    <row r="22" spans="1:11" customFormat="1" ht="37.5" customHeight="1" x14ac:dyDescent="0.35">
      <c r="A22" s="42"/>
      <c r="B22" s="98"/>
      <c r="C22" s="98"/>
      <c r="D22" s="98"/>
      <c r="E22" s="98"/>
      <c r="F22" s="98"/>
      <c r="G22" s="98"/>
      <c r="H22" s="30" t="s">
        <v>18</v>
      </c>
      <c r="I22" s="30"/>
      <c r="J22" s="99">
        <f>+SUM(J7:J19)</f>
        <v>308</v>
      </c>
      <c r="K22" s="92">
        <f>+SUM(K7:K19)</f>
        <v>10307967.850000001</v>
      </c>
    </row>
    <row r="24" spans="1:11" ht="143.1" customHeight="1" x14ac:dyDescent="0.35">
      <c r="H24" s="520" t="s">
        <v>221</v>
      </c>
      <c r="I24" s="520"/>
      <c r="J24" s="520"/>
      <c r="K24" s="395" t="s">
        <v>235</v>
      </c>
    </row>
    <row r="25" spans="1:11" ht="26.25" customHeight="1" x14ac:dyDescent="0.35">
      <c r="H25" s="513" t="s">
        <v>225</v>
      </c>
      <c r="I25" s="514"/>
      <c r="J25" s="515"/>
      <c r="K25" s="443"/>
    </row>
    <row r="26" spans="1:11" ht="26.25" customHeight="1" x14ac:dyDescent="0.35">
      <c r="H26" s="512" t="s">
        <v>226</v>
      </c>
      <c r="I26" s="512"/>
      <c r="J26" s="512"/>
      <c r="K26" s="444"/>
    </row>
    <row r="27" spans="1:11" x14ac:dyDescent="0.35">
      <c r="I27" s="511"/>
      <c r="J27" s="511"/>
    </row>
    <row r="28" spans="1:11" x14ac:dyDescent="0.35">
      <c r="H28" s="516" t="s">
        <v>238</v>
      </c>
      <c r="I28" s="516"/>
      <c r="J28" s="516"/>
      <c r="K28" s="397" t="s">
        <v>228</v>
      </c>
    </row>
    <row r="29" spans="1:11" x14ac:dyDescent="0.35">
      <c r="H29" s="510" t="s">
        <v>242</v>
      </c>
      <c r="I29" s="510"/>
      <c r="J29" s="510"/>
      <c r="K29" s="396">
        <f>+K20-K25</f>
        <v>87204.47</v>
      </c>
    </row>
    <row r="30" spans="1:11" ht="52.5" customHeight="1" x14ac:dyDescent="0.35">
      <c r="H30" s="510" t="s">
        <v>243</v>
      </c>
      <c r="I30" s="510"/>
      <c r="J30" s="510"/>
      <c r="K30" s="127">
        <f>+K21-K26</f>
        <v>10220763.380000001</v>
      </c>
    </row>
    <row r="32" spans="1:11" ht="18.600000000000001" thickBot="1" x14ac:dyDescent="0.4"/>
    <row r="33" spans="1:11" ht="18.600000000000001" thickBot="1" x14ac:dyDescent="0.4">
      <c r="A33" s="504" t="s">
        <v>48</v>
      </c>
      <c r="B33" s="505"/>
      <c r="C33" s="505"/>
      <c r="D33" s="505"/>
      <c r="E33" s="505"/>
      <c r="F33" s="505"/>
      <c r="G33" s="505"/>
      <c r="H33" s="505"/>
      <c r="I33" s="505"/>
      <c r="J33" s="505"/>
      <c r="K33" s="506"/>
    </row>
    <row r="34" spans="1:11" ht="55.5" customHeight="1" x14ac:dyDescent="0.35">
      <c r="A34" s="522" t="s">
        <v>87</v>
      </c>
      <c r="B34" s="523"/>
      <c r="C34" s="523"/>
      <c r="D34" s="523"/>
      <c r="E34" s="523"/>
      <c r="F34" s="523"/>
      <c r="G34" s="523"/>
      <c r="H34" s="523"/>
      <c r="I34" s="523"/>
      <c r="J34" s="523"/>
      <c r="K34" s="524"/>
    </row>
    <row r="35" spans="1:11" ht="95.4" customHeight="1" x14ac:dyDescent="0.35">
      <c r="A35" s="498" t="s">
        <v>88</v>
      </c>
      <c r="B35" s="498"/>
      <c r="C35" s="498"/>
      <c r="D35" s="498"/>
      <c r="E35" s="498"/>
      <c r="F35" s="498"/>
      <c r="G35" s="498"/>
      <c r="H35" s="498"/>
      <c r="I35" s="498"/>
      <c r="J35" s="498"/>
      <c r="K35" s="498"/>
    </row>
    <row r="37" spans="1:11" ht="85.5" customHeight="1" x14ac:dyDescent="0.35"/>
  </sheetData>
  <sheetProtection selectLockedCells="1" selectUnlockedCells="1"/>
  <mergeCells count="17">
    <mergeCell ref="H30:J30"/>
    <mergeCell ref="A35:K35"/>
    <mergeCell ref="A2:C2"/>
    <mergeCell ref="A5:K5"/>
    <mergeCell ref="H1:K1"/>
    <mergeCell ref="H2:K3"/>
    <mergeCell ref="A3:F3"/>
    <mergeCell ref="A6:A8"/>
    <mergeCell ref="A33:K33"/>
    <mergeCell ref="A34:K34"/>
    <mergeCell ref="A10:A19"/>
    <mergeCell ref="H24:J24"/>
    <mergeCell ref="H25:J25"/>
    <mergeCell ref="H26:J26"/>
    <mergeCell ref="I27:J27"/>
    <mergeCell ref="H28:J28"/>
    <mergeCell ref="H29:J29"/>
  </mergeCells>
  <pageMargins left="0.45" right="0.47013888888888888" top="0.62013888888888891" bottom="0.47013888888888888" header="0.51180555555555551" footer="0.51180555555555551"/>
  <pageSetup paperSize="9" scale="69"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35"/>
  <sheetViews>
    <sheetView showGridLines="0" zoomScale="75" zoomScaleNormal="75" workbookViewId="0">
      <selection activeCell="E13" sqref="E13"/>
    </sheetView>
  </sheetViews>
  <sheetFormatPr defaultColWidth="8.5546875" defaultRowHeight="18" x14ac:dyDescent="0.35"/>
  <cols>
    <col min="1" max="1" width="8.5546875" style="42" customWidth="1"/>
    <col min="2" max="2" width="13.33203125" style="42" bestFit="1" customWidth="1"/>
    <col min="3" max="3" width="16.33203125" style="42" customWidth="1"/>
    <col min="4" max="4" width="22" style="42" customWidth="1"/>
    <col min="5" max="5" width="14.44140625" style="42" customWidth="1"/>
    <col min="6" max="6" width="14.33203125" style="42" bestFit="1" customWidth="1"/>
    <col min="7" max="7" width="21.44140625" style="42" customWidth="1"/>
    <col min="8" max="8" width="19" style="42" customWidth="1"/>
    <col min="9" max="9" width="18.5546875" style="42" customWidth="1"/>
    <col min="10" max="10" width="16.33203125" style="42" customWidth="1"/>
    <col min="11" max="11" width="31.109375" style="42" customWidth="1"/>
    <col min="12" max="12" width="12" style="42" customWidth="1"/>
    <col min="13" max="13" width="8.5546875" style="42"/>
    <col min="14" max="14" width="12" style="42" customWidth="1"/>
    <col min="15" max="15" width="11.44140625" style="42" customWidth="1"/>
    <col min="16" max="17" width="12" style="42" customWidth="1"/>
    <col min="18" max="254" width="8.5546875" style="42"/>
    <col min="255" max="255" width="13.33203125" style="42" bestFit="1" customWidth="1"/>
    <col min="256" max="256" width="16.33203125" style="42" customWidth="1"/>
    <col min="257" max="257" width="15.33203125" style="42" customWidth="1"/>
    <col min="258" max="258" width="14.44140625" style="42" customWidth="1"/>
    <col min="259" max="259" width="14.33203125" style="42" bestFit="1" customWidth="1"/>
    <col min="260" max="260" width="12.6640625" style="42" customWidth="1"/>
    <col min="261" max="261" width="19" style="42" customWidth="1"/>
    <col min="262" max="262" width="13" style="42" customWidth="1"/>
    <col min="263" max="263" width="11.6640625" style="42" customWidth="1"/>
    <col min="264" max="264" width="12.6640625" style="42" customWidth="1"/>
    <col min="265" max="265" width="16.33203125" style="42" customWidth="1"/>
    <col min="266" max="266" width="12.5546875" style="42" customWidth="1"/>
    <col min="267" max="267" width="17.5546875" style="42" customWidth="1"/>
    <col min="268" max="268" width="12" style="42" customWidth="1"/>
    <col min="269" max="269" width="8.5546875" style="42"/>
    <col min="270" max="270" width="12" style="42" customWidth="1"/>
    <col min="271" max="271" width="11.44140625" style="42" customWidth="1"/>
    <col min="272" max="273" width="12" style="42" customWidth="1"/>
    <col min="274" max="510" width="8.5546875" style="42"/>
    <col min="511" max="511" width="13.33203125" style="42" bestFit="1" customWidth="1"/>
    <col min="512" max="512" width="16.33203125" style="42" customWidth="1"/>
    <col min="513" max="513" width="15.33203125" style="42" customWidth="1"/>
    <col min="514" max="514" width="14.44140625" style="42" customWidth="1"/>
    <col min="515" max="515" width="14.33203125" style="42" bestFit="1" customWidth="1"/>
    <col min="516" max="516" width="12.6640625" style="42" customWidth="1"/>
    <col min="517" max="517" width="19" style="42" customWidth="1"/>
    <col min="518" max="518" width="13" style="42" customWidth="1"/>
    <col min="519" max="519" width="11.6640625" style="42" customWidth="1"/>
    <col min="520" max="520" width="12.6640625" style="42" customWidth="1"/>
    <col min="521" max="521" width="16.33203125" style="42" customWidth="1"/>
    <col min="522" max="522" width="12.5546875" style="42" customWidth="1"/>
    <col min="523" max="523" width="17.5546875" style="42" customWidth="1"/>
    <col min="524" max="524" width="12" style="42" customWidth="1"/>
    <col min="525" max="525" width="8.5546875" style="42"/>
    <col min="526" max="526" width="12" style="42" customWidth="1"/>
    <col min="527" max="527" width="11.44140625" style="42" customWidth="1"/>
    <col min="528" max="529" width="12" style="42" customWidth="1"/>
    <col min="530" max="766" width="8.5546875" style="42"/>
    <col min="767" max="767" width="13.33203125" style="42" bestFit="1" customWidth="1"/>
    <col min="768" max="768" width="16.33203125" style="42" customWidth="1"/>
    <col min="769" max="769" width="15.33203125" style="42" customWidth="1"/>
    <col min="770" max="770" width="14.44140625" style="42" customWidth="1"/>
    <col min="771" max="771" width="14.33203125" style="42" bestFit="1" customWidth="1"/>
    <col min="772" max="772" width="12.6640625" style="42" customWidth="1"/>
    <col min="773" max="773" width="19" style="42" customWidth="1"/>
    <col min="774" max="774" width="13" style="42" customWidth="1"/>
    <col min="775" max="775" width="11.6640625" style="42" customWidth="1"/>
    <col min="776" max="776" width="12.6640625" style="42" customWidth="1"/>
    <col min="777" max="777" width="16.33203125" style="42" customWidth="1"/>
    <col min="778" max="778" width="12.5546875" style="42" customWidth="1"/>
    <col min="779" max="779" width="17.5546875" style="42" customWidth="1"/>
    <col min="780" max="780" width="12" style="42" customWidth="1"/>
    <col min="781" max="781" width="8.5546875" style="42"/>
    <col min="782" max="782" width="12" style="42" customWidth="1"/>
    <col min="783" max="783" width="11.44140625" style="42" customWidth="1"/>
    <col min="784" max="785" width="12" style="42" customWidth="1"/>
    <col min="786" max="1022" width="8.5546875" style="42"/>
    <col min="1023" max="1023" width="13.33203125" style="42" bestFit="1" customWidth="1"/>
    <col min="1024" max="1024" width="16.33203125" style="42" customWidth="1"/>
    <col min="1025" max="1025" width="15.33203125" style="42" customWidth="1"/>
    <col min="1026" max="1026" width="14.44140625" style="42" customWidth="1"/>
    <col min="1027" max="1027" width="14.33203125" style="42" bestFit="1" customWidth="1"/>
    <col min="1028" max="1028" width="12.6640625" style="42" customWidth="1"/>
    <col min="1029" max="1029" width="19" style="42" customWidth="1"/>
    <col min="1030" max="1030" width="13" style="42" customWidth="1"/>
    <col min="1031" max="1031" width="11.6640625" style="42" customWidth="1"/>
    <col min="1032" max="1032" width="12.6640625" style="42" customWidth="1"/>
    <col min="1033" max="1033" width="16.33203125" style="42" customWidth="1"/>
    <col min="1034" max="1034" width="12.5546875" style="42" customWidth="1"/>
    <col min="1035" max="1035" width="17.5546875" style="42" customWidth="1"/>
    <col min="1036" max="1036" width="12" style="42" customWidth="1"/>
    <col min="1037" max="1037" width="8.5546875" style="42"/>
    <col min="1038" max="1038" width="12" style="42" customWidth="1"/>
    <col min="1039" max="1039" width="11.44140625" style="42" customWidth="1"/>
    <col min="1040" max="1041" width="12" style="42" customWidth="1"/>
    <col min="1042" max="1278" width="8.5546875" style="42"/>
    <col min="1279" max="1279" width="13.33203125" style="42" bestFit="1" customWidth="1"/>
    <col min="1280" max="1280" width="16.33203125" style="42" customWidth="1"/>
    <col min="1281" max="1281" width="15.33203125" style="42" customWidth="1"/>
    <col min="1282" max="1282" width="14.44140625" style="42" customWidth="1"/>
    <col min="1283" max="1283" width="14.33203125" style="42" bestFit="1" customWidth="1"/>
    <col min="1284" max="1284" width="12.6640625" style="42" customWidth="1"/>
    <col min="1285" max="1285" width="19" style="42" customWidth="1"/>
    <col min="1286" max="1286" width="13" style="42" customWidth="1"/>
    <col min="1287" max="1287" width="11.6640625" style="42" customWidth="1"/>
    <col min="1288" max="1288" width="12.6640625" style="42" customWidth="1"/>
    <col min="1289" max="1289" width="16.33203125" style="42" customWidth="1"/>
    <col min="1290" max="1290" width="12.5546875" style="42" customWidth="1"/>
    <col min="1291" max="1291" width="17.5546875" style="42" customWidth="1"/>
    <col min="1292" max="1292" width="12" style="42" customWidth="1"/>
    <col min="1293" max="1293" width="8.5546875" style="42"/>
    <col min="1294" max="1294" width="12" style="42" customWidth="1"/>
    <col min="1295" max="1295" width="11.44140625" style="42" customWidth="1"/>
    <col min="1296" max="1297" width="12" style="42" customWidth="1"/>
    <col min="1298" max="1534" width="8.5546875" style="42"/>
    <col min="1535" max="1535" width="13.33203125" style="42" bestFit="1" customWidth="1"/>
    <col min="1536" max="1536" width="16.33203125" style="42" customWidth="1"/>
    <col min="1537" max="1537" width="15.33203125" style="42" customWidth="1"/>
    <col min="1538" max="1538" width="14.44140625" style="42" customWidth="1"/>
    <col min="1539" max="1539" width="14.33203125" style="42" bestFit="1" customWidth="1"/>
    <col min="1540" max="1540" width="12.6640625" style="42" customWidth="1"/>
    <col min="1541" max="1541" width="19" style="42" customWidth="1"/>
    <col min="1542" max="1542" width="13" style="42" customWidth="1"/>
    <col min="1543" max="1543" width="11.6640625" style="42" customWidth="1"/>
    <col min="1544" max="1544" width="12.6640625" style="42" customWidth="1"/>
    <col min="1545" max="1545" width="16.33203125" style="42" customWidth="1"/>
    <col min="1546" max="1546" width="12.5546875" style="42" customWidth="1"/>
    <col min="1547" max="1547" width="17.5546875" style="42" customWidth="1"/>
    <col min="1548" max="1548" width="12" style="42" customWidth="1"/>
    <col min="1549" max="1549" width="8.5546875" style="42"/>
    <col min="1550" max="1550" width="12" style="42" customWidth="1"/>
    <col min="1551" max="1551" width="11.44140625" style="42" customWidth="1"/>
    <col min="1552" max="1553" width="12" style="42" customWidth="1"/>
    <col min="1554" max="1790" width="8.5546875" style="42"/>
    <col min="1791" max="1791" width="13.33203125" style="42" bestFit="1" customWidth="1"/>
    <col min="1792" max="1792" width="16.33203125" style="42" customWidth="1"/>
    <col min="1793" max="1793" width="15.33203125" style="42" customWidth="1"/>
    <col min="1794" max="1794" width="14.44140625" style="42" customWidth="1"/>
    <col min="1795" max="1795" width="14.33203125" style="42" bestFit="1" customWidth="1"/>
    <col min="1796" max="1796" width="12.6640625" style="42" customWidth="1"/>
    <col min="1797" max="1797" width="19" style="42" customWidth="1"/>
    <col min="1798" max="1798" width="13" style="42" customWidth="1"/>
    <col min="1799" max="1799" width="11.6640625" style="42" customWidth="1"/>
    <col min="1800" max="1800" width="12.6640625" style="42" customWidth="1"/>
    <col min="1801" max="1801" width="16.33203125" style="42" customWidth="1"/>
    <col min="1802" max="1802" width="12.5546875" style="42" customWidth="1"/>
    <col min="1803" max="1803" width="17.5546875" style="42" customWidth="1"/>
    <col min="1804" max="1804" width="12" style="42" customWidth="1"/>
    <col min="1805" max="1805" width="8.5546875" style="42"/>
    <col min="1806" max="1806" width="12" style="42" customWidth="1"/>
    <col min="1807" max="1807" width="11.44140625" style="42" customWidth="1"/>
    <col min="1808" max="1809" width="12" style="42" customWidth="1"/>
    <col min="1810" max="2046" width="8.5546875" style="42"/>
    <col min="2047" max="2047" width="13.33203125" style="42" bestFit="1" customWidth="1"/>
    <col min="2048" max="2048" width="16.33203125" style="42" customWidth="1"/>
    <col min="2049" max="2049" width="15.33203125" style="42" customWidth="1"/>
    <col min="2050" max="2050" width="14.44140625" style="42" customWidth="1"/>
    <col min="2051" max="2051" width="14.33203125" style="42" bestFit="1" customWidth="1"/>
    <col min="2052" max="2052" width="12.6640625" style="42" customWidth="1"/>
    <col min="2053" max="2053" width="19" style="42" customWidth="1"/>
    <col min="2054" max="2054" width="13" style="42" customWidth="1"/>
    <col min="2055" max="2055" width="11.6640625" style="42" customWidth="1"/>
    <col min="2056" max="2056" width="12.6640625" style="42" customWidth="1"/>
    <col min="2057" max="2057" width="16.33203125" style="42" customWidth="1"/>
    <col min="2058" max="2058" width="12.5546875" style="42" customWidth="1"/>
    <col min="2059" max="2059" width="17.5546875" style="42" customWidth="1"/>
    <col min="2060" max="2060" width="12" style="42" customWidth="1"/>
    <col min="2061" max="2061" width="8.5546875" style="42"/>
    <col min="2062" max="2062" width="12" style="42" customWidth="1"/>
    <col min="2063" max="2063" width="11.44140625" style="42" customWidth="1"/>
    <col min="2064" max="2065" width="12" style="42" customWidth="1"/>
    <col min="2066" max="2302" width="8.5546875" style="42"/>
    <col min="2303" max="2303" width="13.33203125" style="42" bestFit="1" customWidth="1"/>
    <col min="2304" max="2304" width="16.33203125" style="42" customWidth="1"/>
    <col min="2305" max="2305" width="15.33203125" style="42" customWidth="1"/>
    <col min="2306" max="2306" width="14.44140625" style="42" customWidth="1"/>
    <col min="2307" max="2307" width="14.33203125" style="42" bestFit="1" customWidth="1"/>
    <col min="2308" max="2308" width="12.6640625" style="42" customWidth="1"/>
    <col min="2309" max="2309" width="19" style="42" customWidth="1"/>
    <col min="2310" max="2310" width="13" style="42" customWidth="1"/>
    <col min="2311" max="2311" width="11.6640625" style="42" customWidth="1"/>
    <col min="2312" max="2312" width="12.6640625" style="42" customWidth="1"/>
    <col min="2313" max="2313" width="16.33203125" style="42" customWidth="1"/>
    <col min="2314" max="2314" width="12.5546875" style="42" customWidth="1"/>
    <col min="2315" max="2315" width="17.5546875" style="42" customWidth="1"/>
    <col min="2316" max="2316" width="12" style="42" customWidth="1"/>
    <col min="2317" max="2317" width="8.5546875" style="42"/>
    <col min="2318" max="2318" width="12" style="42" customWidth="1"/>
    <col min="2319" max="2319" width="11.44140625" style="42" customWidth="1"/>
    <col min="2320" max="2321" width="12" style="42" customWidth="1"/>
    <col min="2322" max="2558" width="8.5546875" style="42"/>
    <col min="2559" max="2559" width="13.33203125" style="42" bestFit="1" customWidth="1"/>
    <col min="2560" max="2560" width="16.33203125" style="42" customWidth="1"/>
    <col min="2561" max="2561" width="15.33203125" style="42" customWidth="1"/>
    <col min="2562" max="2562" width="14.44140625" style="42" customWidth="1"/>
    <col min="2563" max="2563" width="14.33203125" style="42" bestFit="1" customWidth="1"/>
    <col min="2564" max="2564" width="12.6640625" style="42" customWidth="1"/>
    <col min="2565" max="2565" width="19" style="42" customWidth="1"/>
    <col min="2566" max="2566" width="13" style="42" customWidth="1"/>
    <col min="2567" max="2567" width="11.6640625" style="42" customWidth="1"/>
    <col min="2568" max="2568" width="12.6640625" style="42" customWidth="1"/>
    <col min="2569" max="2569" width="16.33203125" style="42" customWidth="1"/>
    <col min="2570" max="2570" width="12.5546875" style="42" customWidth="1"/>
    <col min="2571" max="2571" width="17.5546875" style="42" customWidth="1"/>
    <col min="2572" max="2572" width="12" style="42" customWidth="1"/>
    <col min="2573" max="2573" width="8.5546875" style="42"/>
    <col min="2574" max="2574" width="12" style="42" customWidth="1"/>
    <col min="2575" max="2575" width="11.44140625" style="42" customWidth="1"/>
    <col min="2576" max="2577" width="12" style="42" customWidth="1"/>
    <col min="2578" max="2814" width="8.5546875" style="42"/>
    <col min="2815" max="2815" width="13.33203125" style="42" bestFit="1" customWidth="1"/>
    <col min="2816" max="2816" width="16.33203125" style="42" customWidth="1"/>
    <col min="2817" max="2817" width="15.33203125" style="42" customWidth="1"/>
    <col min="2818" max="2818" width="14.44140625" style="42" customWidth="1"/>
    <col min="2819" max="2819" width="14.33203125" style="42" bestFit="1" customWidth="1"/>
    <col min="2820" max="2820" width="12.6640625" style="42" customWidth="1"/>
    <col min="2821" max="2821" width="19" style="42" customWidth="1"/>
    <col min="2822" max="2822" width="13" style="42" customWidth="1"/>
    <col min="2823" max="2823" width="11.6640625" style="42" customWidth="1"/>
    <col min="2824" max="2824" width="12.6640625" style="42" customWidth="1"/>
    <col min="2825" max="2825" width="16.33203125" style="42" customWidth="1"/>
    <col min="2826" max="2826" width="12.5546875" style="42" customWidth="1"/>
    <col min="2827" max="2827" width="17.5546875" style="42" customWidth="1"/>
    <col min="2828" max="2828" width="12" style="42" customWidth="1"/>
    <col min="2829" max="2829" width="8.5546875" style="42"/>
    <col min="2830" max="2830" width="12" style="42" customWidth="1"/>
    <col min="2831" max="2831" width="11.44140625" style="42" customWidth="1"/>
    <col min="2832" max="2833" width="12" style="42" customWidth="1"/>
    <col min="2834" max="3070" width="8.5546875" style="42"/>
    <col min="3071" max="3071" width="13.33203125" style="42" bestFit="1" customWidth="1"/>
    <col min="3072" max="3072" width="16.33203125" style="42" customWidth="1"/>
    <col min="3073" max="3073" width="15.33203125" style="42" customWidth="1"/>
    <col min="3074" max="3074" width="14.44140625" style="42" customWidth="1"/>
    <col min="3075" max="3075" width="14.33203125" style="42" bestFit="1" customWidth="1"/>
    <col min="3076" max="3076" width="12.6640625" style="42" customWidth="1"/>
    <col min="3077" max="3077" width="19" style="42" customWidth="1"/>
    <col min="3078" max="3078" width="13" style="42" customWidth="1"/>
    <col min="3079" max="3079" width="11.6640625" style="42" customWidth="1"/>
    <col min="3080" max="3080" width="12.6640625" style="42" customWidth="1"/>
    <col min="3081" max="3081" width="16.33203125" style="42" customWidth="1"/>
    <col min="3082" max="3082" width="12.5546875" style="42" customWidth="1"/>
    <col min="3083" max="3083" width="17.5546875" style="42" customWidth="1"/>
    <col min="3084" max="3084" width="12" style="42" customWidth="1"/>
    <col min="3085" max="3085" width="8.5546875" style="42"/>
    <col min="3086" max="3086" width="12" style="42" customWidth="1"/>
    <col min="3087" max="3087" width="11.44140625" style="42" customWidth="1"/>
    <col min="3088" max="3089" width="12" style="42" customWidth="1"/>
    <col min="3090" max="3326" width="8.5546875" style="42"/>
    <col min="3327" max="3327" width="13.33203125" style="42" bestFit="1" customWidth="1"/>
    <col min="3328" max="3328" width="16.33203125" style="42" customWidth="1"/>
    <col min="3329" max="3329" width="15.33203125" style="42" customWidth="1"/>
    <col min="3330" max="3330" width="14.44140625" style="42" customWidth="1"/>
    <col min="3331" max="3331" width="14.33203125" style="42" bestFit="1" customWidth="1"/>
    <col min="3332" max="3332" width="12.6640625" style="42" customWidth="1"/>
    <col min="3333" max="3333" width="19" style="42" customWidth="1"/>
    <col min="3334" max="3334" width="13" style="42" customWidth="1"/>
    <col min="3335" max="3335" width="11.6640625" style="42" customWidth="1"/>
    <col min="3336" max="3336" width="12.6640625" style="42" customWidth="1"/>
    <col min="3337" max="3337" width="16.33203125" style="42" customWidth="1"/>
    <col min="3338" max="3338" width="12.5546875" style="42" customWidth="1"/>
    <col min="3339" max="3339" width="17.5546875" style="42" customWidth="1"/>
    <col min="3340" max="3340" width="12" style="42" customWidth="1"/>
    <col min="3341" max="3341" width="8.5546875" style="42"/>
    <col min="3342" max="3342" width="12" style="42" customWidth="1"/>
    <col min="3343" max="3343" width="11.44140625" style="42" customWidth="1"/>
    <col min="3344" max="3345" width="12" style="42" customWidth="1"/>
    <col min="3346" max="3582" width="8.5546875" style="42"/>
    <col min="3583" max="3583" width="13.33203125" style="42" bestFit="1" customWidth="1"/>
    <col min="3584" max="3584" width="16.33203125" style="42" customWidth="1"/>
    <col min="3585" max="3585" width="15.33203125" style="42" customWidth="1"/>
    <col min="3586" max="3586" width="14.44140625" style="42" customWidth="1"/>
    <col min="3587" max="3587" width="14.33203125" style="42" bestFit="1" customWidth="1"/>
    <col min="3588" max="3588" width="12.6640625" style="42" customWidth="1"/>
    <col min="3589" max="3589" width="19" style="42" customWidth="1"/>
    <col min="3590" max="3590" width="13" style="42" customWidth="1"/>
    <col min="3591" max="3591" width="11.6640625" style="42" customWidth="1"/>
    <col min="3592" max="3592" width="12.6640625" style="42" customWidth="1"/>
    <col min="3593" max="3593" width="16.33203125" style="42" customWidth="1"/>
    <col min="3594" max="3594" width="12.5546875" style="42" customWidth="1"/>
    <col min="3595" max="3595" width="17.5546875" style="42" customWidth="1"/>
    <col min="3596" max="3596" width="12" style="42" customWidth="1"/>
    <col min="3597" max="3597" width="8.5546875" style="42"/>
    <col min="3598" max="3598" width="12" style="42" customWidth="1"/>
    <col min="3599" max="3599" width="11.44140625" style="42" customWidth="1"/>
    <col min="3600" max="3601" width="12" style="42" customWidth="1"/>
    <col min="3602" max="3838" width="8.5546875" style="42"/>
    <col min="3839" max="3839" width="13.33203125" style="42" bestFit="1" customWidth="1"/>
    <col min="3840" max="3840" width="16.33203125" style="42" customWidth="1"/>
    <col min="3841" max="3841" width="15.33203125" style="42" customWidth="1"/>
    <col min="3842" max="3842" width="14.44140625" style="42" customWidth="1"/>
    <col min="3843" max="3843" width="14.33203125" style="42" bestFit="1" customWidth="1"/>
    <col min="3844" max="3844" width="12.6640625" style="42" customWidth="1"/>
    <col min="3845" max="3845" width="19" style="42" customWidth="1"/>
    <col min="3846" max="3846" width="13" style="42" customWidth="1"/>
    <col min="3847" max="3847" width="11.6640625" style="42" customWidth="1"/>
    <col min="3848" max="3848" width="12.6640625" style="42" customWidth="1"/>
    <col min="3849" max="3849" width="16.33203125" style="42" customWidth="1"/>
    <col min="3850" max="3850" width="12.5546875" style="42" customWidth="1"/>
    <col min="3851" max="3851" width="17.5546875" style="42" customWidth="1"/>
    <col min="3852" max="3852" width="12" style="42" customWidth="1"/>
    <col min="3853" max="3853" width="8.5546875" style="42"/>
    <col min="3854" max="3854" width="12" style="42" customWidth="1"/>
    <col min="3855" max="3855" width="11.44140625" style="42" customWidth="1"/>
    <col min="3856" max="3857" width="12" style="42" customWidth="1"/>
    <col min="3858" max="4094" width="8.5546875" style="42"/>
    <col min="4095" max="4095" width="13.33203125" style="42" bestFit="1" customWidth="1"/>
    <col min="4096" max="4096" width="16.33203125" style="42" customWidth="1"/>
    <col min="4097" max="4097" width="15.33203125" style="42" customWidth="1"/>
    <col min="4098" max="4098" width="14.44140625" style="42" customWidth="1"/>
    <col min="4099" max="4099" width="14.33203125" style="42" bestFit="1" customWidth="1"/>
    <col min="4100" max="4100" width="12.6640625" style="42" customWidth="1"/>
    <col min="4101" max="4101" width="19" style="42" customWidth="1"/>
    <col min="4102" max="4102" width="13" style="42" customWidth="1"/>
    <col min="4103" max="4103" width="11.6640625" style="42" customWidth="1"/>
    <col min="4104" max="4104" width="12.6640625" style="42" customWidth="1"/>
    <col min="4105" max="4105" width="16.33203125" style="42" customWidth="1"/>
    <col min="4106" max="4106" width="12.5546875" style="42" customWidth="1"/>
    <col min="4107" max="4107" width="17.5546875" style="42" customWidth="1"/>
    <col min="4108" max="4108" width="12" style="42" customWidth="1"/>
    <col min="4109" max="4109" width="8.5546875" style="42"/>
    <col min="4110" max="4110" width="12" style="42" customWidth="1"/>
    <col min="4111" max="4111" width="11.44140625" style="42" customWidth="1"/>
    <col min="4112" max="4113" width="12" style="42" customWidth="1"/>
    <col min="4114" max="4350" width="8.5546875" style="42"/>
    <col min="4351" max="4351" width="13.33203125" style="42" bestFit="1" customWidth="1"/>
    <col min="4352" max="4352" width="16.33203125" style="42" customWidth="1"/>
    <col min="4353" max="4353" width="15.33203125" style="42" customWidth="1"/>
    <col min="4354" max="4354" width="14.44140625" style="42" customWidth="1"/>
    <col min="4355" max="4355" width="14.33203125" style="42" bestFit="1" customWidth="1"/>
    <col min="4356" max="4356" width="12.6640625" style="42" customWidth="1"/>
    <col min="4357" max="4357" width="19" style="42" customWidth="1"/>
    <col min="4358" max="4358" width="13" style="42" customWidth="1"/>
    <col min="4359" max="4359" width="11.6640625" style="42" customWidth="1"/>
    <col min="4360" max="4360" width="12.6640625" style="42" customWidth="1"/>
    <col min="4361" max="4361" width="16.33203125" style="42" customWidth="1"/>
    <col min="4362" max="4362" width="12.5546875" style="42" customWidth="1"/>
    <col min="4363" max="4363" width="17.5546875" style="42" customWidth="1"/>
    <col min="4364" max="4364" width="12" style="42" customWidth="1"/>
    <col min="4365" max="4365" width="8.5546875" style="42"/>
    <col min="4366" max="4366" width="12" style="42" customWidth="1"/>
    <col min="4367" max="4367" width="11.44140625" style="42" customWidth="1"/>
    <col min="4368" max="4369" width="12" style="42" customWidth="1"/>
    <col min="4370" max="4606" width="8.5546875" style="42"/>
    <col min="4607" max="4607" width="13.33203125" style="42" bestFit="1" customWidth="1"/>
    <col min="4608" max="4608" width="16.33203125" style="42" customWidth="1"/>
    <col min="4609" max="4609" width="15.33203125" style="42" customWidth="1"/>
    <col min="4610" max="4610" width="14.44140625" style="42" customWidth="1"/>
    <col min="4611" max="4611" width="14.33203125" style="42" bestFit="1" customWidth="1"/>
    <col min="4612" max="4612" width="12.6640625" style="42" customWidth="1"/>
    <col min="4613" max="4613" width="19" style="42" customWidth="1"/>
    <col min="4614" max="4614" width="13" style="42" customWidth="1"/>
    <col min="4615" max="4615" width="11.6640625" style="42" customWidth="1"/>
    <col min="4616" max="4616" width="12.6640625" style="42" customWidth="1"/>
    <col min="4617" max="4617" width="16.33203125" style="42" customWidth="1"/>
    <col min="4618" max="4618" width="12.5546875" style="42" customWidth="1"/>
    <col min="4619" max="4619" width="17.5546875" style="42" customWidth="1"/>
    <col min="4620" max="4620" width="12" style="42" customWidth="1"/>
    <col min="4621" max="4621" width="8.5546875" style="42"/>
    <col min="4622" max="4622" width="12" style="42" customWidth="1"/>
    <col min="4623" max="4623" width="11.44140625" style="42" customWidth="1"/>
    <col min="4624" max="4625" width="12" style="42" customWidth="1"/>
    <col min="4626" max="4862" width="8.5546875" style="42"/>
    <col min="4863" max="4863" width="13.33203125" style="42" bestFit="1" customWidth="1"/>
    <col min="4864" max="4864" width="16.33203125" style="42" customWidth="1"/>
    <col min="4865" max="4865" width="15.33203125" style="42" customWidth="1"/>
    <col min="4866" max="4866" width="14.44140625" style="42" customWidth="1"/>
    <col min="4867" max="4867" width="14.33203125" style="42" bestFit="1" customWidth="1"/>
    <col min="4868" max="4868" width="12.6640625" style="42" customWidth="1"/>
    <col min="4869" max="4869" width="19" style="42" customWidth="1"/>
    <col min="4870" max="4870" width="13" style="42" customWidth="1"/>
    <col min="4871" max="4871" width="11.6640625" style="42" customWidth="1"/>
    <col min="4872" max="4872" width="12.6640625" style="42" customWidth="1"/>
    <col min="4873" max="4873" width="16.33203125" style="42" customWidth="1"/>
    <col min="4874" max="4874" width="12.5546875" style="42" customWidth="1"/>
    <col min="4875" max="4875" width="17.5546875" style="42" customWidth="1"/>
    <col min="4876" max="4876" width="12" style="42" customWidth="1"/>
    <col min="4877" max="4877" width="8.5546875" style="42"/>
    <col min="4878" max="4878" width="12" style="42" customWidth="1"/>
    <col min="4879" max="4879" width="11.44140625" style="42" customWidth="1"/>
    <col min="4880" max="4881" width="12" style="42" customWidth="1"/>
    <col min="4882" max="5118" width="8.5546875" style="42"/>
    <col min="5119" max="5119" width="13.33203125" style="42" bestFit="1" customWidth="1"/>
    <col min="5120" max="5120" width="16.33203125" style="42" customWidth="1"/>
    <col min="5121" max="5121" width="15.33203125" style="42" customWidth="1"/>
    <col min="5122" max="5122" width="14.44140625" style="42" customWidth="1"/>
    <col min="5123" max="5123" width="14.33203125" style="42" bestFit="1" customWidth="1"/>
    <col min="5124" max="5124" width="12.6640625" style="42" customWidth="1"/>
    <col min="5125" max="5125" width="19" style="42" customWidth="1"/>
    <col min="5126" max="5126" width="13" style="42" customWidth="1"/>
    <col min="5127" max="5127" width="11.6640625" style="42" customWidth="1"/>
    <col min="5128" max="5128" width="12.6640625" style="42" customWidth="1"/>
    <col min="5129" max="5129" width="16.33203125" style="42" customWidth="1"/>
    <col min="5130" max="5130" width="12.5546875" style="42" customWidth="1"/>
    <col min="5131" max="5131" width="17.5546875" style="42" customWidth="1"/>
    <col min="5132" max="5132" width="12" style="42" customWidth="1"/>
    <col min="5133" max="5133" width="8.5546875" style="42"/>
    <col min="5134" max="5134" width="12" style="42" customWidth="1"/>
    <col min="5135" max="5135" width="11.44140625" style="42" customWidth="1"/>
    <col min="5136" max="5137" width="12" style="42" customWidth="1"/>
    <col min="5138" max="5374" width="8.5546875" style="42"/>
    <col min="5375" max="5375" width="13.33203125" style="42" bestFit="1" customWidth="1"/>
    <col min="5376" max="5376" width="16.33203125" style="42" customWidth="1"/>
    <col min="5377" max="5377" width="15.33203125" style="42" customWidth="1"/>
    <col min="5378" max="5378" width="14.44140625" style="42" customWidth="1"/>
    <col min="5379" max="5379" width="14.33203125" style="42" bestFit="1" customWidth="1"/>
    <col min="5380" max="5380" width="12.6640625" style="42" customWidth="1"/>
    <col min="5381" max="5381" width="19" style="42" customWidth="1"/>
    <col min="5382" max="5382" width="13" style="42" customWidth="1"/>
    <col min="5383" max="5383" width="11.6640625" style="42" customWidth="1"/>
    <col min="5384" max="5384" width="12.6640625" style="42" customWidth="1"/>
    <col min="5385" max="5385" width="16.33203125" style="42" customWidth="1"/>
    <col min="5386" max="5386" width="12.5546875" style="42" customWidth="1"/>
    <col min="5387" max="5387" width="17.5546875" style="42" customWidth="1"/>
    <col min="5388" max="5388" width="12" style="42" customWidth="1"/>
    <col min="5389" max="5389" width="8.5546875" style="42"/>
    <col min="5390" max="5390" width="12" style="42" customWidth="1"/>
    <col min="5391" max="5391" width="11.44140625" style="42" customWidth="1"/>
    <col min="5392" max="5393" width="12" style="42" customWidth="1"/>
    <col min="5394" max="5630" width="8.5546875" style="42"/>
    <col min="5631" max="5631" width="13.33203125" style="42" bestFit="1" customWidth="1"/>
    <col min="5632" max="5632" width="16.33203125" style="42" customWidth="1"/>
    <col min="5633" max="5633" width="15.33203125" style="42" customWidth="1"/>
    <col min="5634" max="5634" width="14.44140625" style="42" customWidth="1"/>
    <col min="5635" max="5635" width="14.33203125" style="42" bestFit="1" customWidth="1"/>
    <col min="5636" max="5636" width="12.6640625" style="42" customWidth="1"/>
    <col min="5637" max="5637" width="19" style="42" customWidth="1"/>
    <col min="5638" max="5638" width="13" style="42" customWidth="1"/>
    <col min="5639" max="5639" width="11.6640625" style="42" customWidth="1"/>
    <col min="5640" max="5640" width="12.6640625" style="42" customWidth="1"/>
    <col min="5641" max="5641" width="16.33203125" style="42" customWidth="1"/>
    <col min="5642" max="5642" width="12.5546875" style="42" customWidth="1"/>
    <col min="5643" max="5643" width="17.5546875" style="42" customWidth="1"/>
    <col min="5644" max="5644" width="12" style="42" customWidth="1"/>
    <col min="5645" max="5645" width="8.5546875" style="42"/>
    <col min="5646" max="5646" width="12" style="42" customWidth="1"/>
    <col min="5647" max="5647" width="11.44140625" style="42" customWidth="1"/>
    <col min="5648" max="5649" width="12" style="42" customWidth="1"/>
    <col min="5650" max="5886" width="8.5546875" style="42"/>
    <col min="5887" max="5887" width="13.33203125" style="42" bestFit="1" customWidth="1"/>
    <col min="5888" max="5888" width="16.33203125" style="42" customWidth="1"/>
    <col min="5889" max="5889" width="15.33203125" style="42" customWidth="1"/>
    <col min="5890" max="5890" width="14.44140625" style="42" customWidth="1"/>
    <col min="5891" max="5891" width="14.33203125" style="42" bestFit="1" customWidth="1"/>
    <col min="5892" max="5892" width="12.6640625" style="42" customWidth="1"/>
    <col min="5893" max="5893" width="19" style="42" customWidth="1"/>
    <col min="5894" max="5894" width="13" style="42" customWidth="1"/>
    <col min="5895" max="5895" width="11.6640625" style="42" customWidth="1"/>
    <col min="5896" max="5896" width="12.6640625" style="42" customWidth="1"/>
    <col min="5897" max="5897" width="16.33203125" style="42" customWidth="1"/>
    <col min="5898" max="5898" width="12.5546875" style="42" customWidth="1"/>
    <col min="5899" max="5899" width="17.5546875" style="42" customWidth="1"/>
    <col min="5900" max="5900" width="12" style="42" customWidth="1"/>
    <col min="5901" max="5901" width="8.5546875" style="42"/>
    <col min="5902" max="5902" width="12" style="42" customWidth="1"/>
    <col min="5903" max="5903" width="11.44140625" style="42" customWidth="1"/>
    <col min="5904" max="5905" width="12" style="42" customWidth="1"/>
    <col min="5906" max="6142" width="8.5546875" style="42"/>
    <col min="6143" max="6143" width="13.33203125" style="42" bestFit="1" customWidth="1"/>
    <col min="6144" max="6144" width="16.33203125" style="42" customWidth="1"/>
    <col min="6145" max="6145" width="15.33203125" style="42" customWidth="1"/>
    <col min="6146" max="6146" width="14.44140625" style="42" customWidth="1"/>
    <col min="6147" max="6147" width="14.33203125" style="42" bestFit="1" customWidth="1"/>
    <col min="6148" max="6148" width="12.6640625" style="42" customWidth="1"/>
    <col min="6149" max="6149" width="19" style="42" customWidth="1"/>
    <col min="6150" max="6150" width="13" style="42" customWidth="1"/>
    <col min="6151" max="6151" width="11.6640625" style="42" customWidth="1"/>
    <col min="6152" max="6152" width="12.6640625" style="42" customWidth="1"/>
    <col min="6153" max="6153" width="16.33203125" style="42" customWidth="1"/>
    <col min="6154" max="6154" width="12.5546875" style="42" customWidth="1"/>
    <col min="6155" max="6155" width="17.5546875" style="42" customWidth="1"/>
    <col min="6156" max="6156" width="12" style="42" customWidth="1"/>
    <col min="6157" max="6157" width="8.5546875" style="42"/>
    <col min="6158" max="6158" width="12" style="42" customWidth="1"/>
    <col min="6159" max="6159" width="11.44140625" style="42" customWidth="1"/>
    <col min="6160" max="6161" width="12" style="42" customWidth="1"/>
    <col min="6162" max="6398" width="8.5546875" style="42"/>
    <col min="6399" max="6399" width="13.33203125" style="42" bestFit="1" customWidth="1"/>
    <col min="6400" max="6400" width="16.33203125" style="42" customWidth="1"/>
    <col min="6401" max="6401" width="15.33203125" style="42" customWidth="1"/>
    <col min="6402" max="6402" width="14.44140625" style="42" customWidth="1"/>
    <col min="6403" max="6403" width="14.33203125" style="42" bestFit="1" customWidth="1"/>
    <col min="6404" max="6404" width="12.6640625" style="42" customWidth="1"/>
    <col min="6405" max="6405" width="19" style="42" customWidth="1"/>
    <col min="6406" max="6406" width="13" style="42" customWidth="1"/>
    <col min="6407" max="6407" width="11.6640625" style="42" customWidth="1"/>
    <col min="6408" max="6408" width="12.6640625" style="42" customWidth="1"/>
    <col min="6409" max="6409" width="16.33203125" style="42" customWidth="1"/>
    <col min="6410" max="6410" width="12.5546875" style="42" customWidth="1"/>
    <col min="6411" max="6411" width="17.5546875" style="42" customWidth="1"/>
    <col min="6412" max="6412" width="12" style="42" customWidth="1"/>
    <col min="6413" max="6413" width="8.5546875" style="42"/>
    <col min="6414" max="6414" width="12" style="42" customWidth="1"/>
    <col min="6415" max="6415" width="11.44140625" style="42" customWidth="1"/>
    <col min="6416" max="6417" width="12" style="42" customWidth="1"/>
    <col min="6418" max="6654" width="8.5546875" style="42"/>
    <col min="6655" max="6655" width="13.33203125" style="42" bestFit="1" customWidth="1"/>
    <col min="6656" max="6656" width="16.33203125" style="42" customWidth="1"/>
    <col min="6657" max="6657" width="15.33203125" style="42" customWidth="1"/>
    <col min="6658" max="6658" width="14.44140625" style="42" customWidth="1"/>
    <col min="6659" max="6659" width="14.33203125" style="42" bestFit="1" customWidth="1"/>
    <col min="6660" max="6660" width="12.6640625" style="42" customWidth="1"/>
    <col min="6661" max="6661" width="19" style="42" customWidth="1"/>
    <col min="6662" max="6662" width="13" style="42" customWidth="1"/>
    <col min="6663" max="6663" width="11.6640625" style="42" customWidth="1"/>
    <col min="6664" max="6664" width="12.6640625" style="42" customWidth="1"/>
    <col min="6665" max="6665" width="16.33203125" style="42" customWidth="1"/>
    <col min="6666" max="6666" width="12.5546875" style="42" customWidth="1"/>
    <col min="6667" max="6667" width="17.5546875" style="42" customWidth="1"/>
    <col min="6668" max="6668" width="12" style="42" customWidth="1"/>
    <col min="6669" max="6669" width="8.5546875" style="42"/>
    <col min="6670" max="6670" width="12" style="42" customWidth="1"/>
    <col min="6671" max="6671" width="11.44140625" style="42" customWidth="1"/>
    <col min="6672" max="6673" width="12" style="42" customWidth="1"/>
    <col min="6674" max="6910" width="8.5546875" style="42"/>
    <col min="6911" max="6911" width="13.33203125" style="42" bestFit="1" customWidth="1"/>
    <col min="6912" max="6912" width="16.33203125" style="42" customWidth="1"/>
    <col min="6913" max="6913" width="15.33203125" style="42" customWidth="1"/>
    <col min="6914" max="6914" width="14.44140625" style="42" customWidth="1"/>
    <col min="6915" max="6915" width="14.33203125" style="42" bestFit="1" customWidth="1"/>
    <col min="6916" max="6916" width="12.6640625" style="42" customWidth="1"/>
    <col min="6917" max="6917" width="19" style="42" customWidth="1"/>
    <col min="6918" max="6918" width="13" style="42" customWidth="1"/>
    <col min="6919" max="6919" width="11.6640625" style="42" customWidth="1"/>
    <col min="6920" max="6920" width="12.6640625" style="42" customWidth="1"/>
    <col min="6921" max="6921" width="16.33203125" style="42" customWidth="1"/>
    <col min="6922" max="6922" width="12.5546875" style="42" customWidth="1"/>
    <col min="6923" max="6923" width="17.5546875" style="42" customWidth="1"/>
    <col min="6924" max="6924" width="12" style="42" customWidth="1"/>
    <col min="6925" max="6925" width="8.5546875" style="42"/>
    <col min="6926" max="6926" width="12" style="42" customWidth="1"/>
    <col min="6927" max="6927" width="11.44140625" style="42" customWidth="1"/>
    <col min="6928" max="6929" width="12" style="42" customWidth="1"/>
    <col min="6930" max="7166" width="8.5546875" style="42"/>
    <col min="7167" max="7167" width="13.33203125" style="42" bestFit="1" customWidth="1"/>
    <col min="7168" max="7168" width="16.33203125" style="42" customWidth="1"/>
    <col min="7169" max="7169" width="15.33203125" style="42" customWidth="1"/>
    <col min="7170" max="7170" width="14.44140625" style="42" customWidth="1"/>
    <col min="7171" max="7171" width="14.33203125" style="42" bestFit="1" customWidth="1"/>
    <col min="7172" max="7172" width="12.6640625" style="42" customWidth="1"/>
    <col min="7173" max="7173" width="19" style="42" customWidth="1"/>
    <col min="7174" max="7174" width="13" style="42" customWidth="1"/>
    <col min="7175" max="7175" width="11.6640625" style="42" customWidth="1"/>
    <col min="7176" max="7176" width="12.6640625" style="42" customWidth="1"/>
    <col min="7177" max="7177" width="16.33203125" style="42" customWidth="1"/>
    <col min="7178" max="7178" width="12.5546875" style="42" customWidth="1"/>
    <col min="7179" max="7179" width="17.5546875" style="42" customWidth="1"/>
    <col min="7180" max="7180" width="12" style="42" customWidth="1"/>
    <col min="7181" max="7181" width="8.5546875" style="42"/>
    <col min="7182" max="7182" width="12" style="42" customWidth="1"/>
    <col min="7183" max="7183" width="11.44140625" style="42" customWidth="1"/>
    <col min="7184" max="7185" width="12" style="42" customWidth="1"/>
    <col min="7186" max="7422" width="8.5546875" style="42"/>
    <col min="7423" max="7423" width="13.33203125" style="42" bestFit="1" customWidth="1"/>
    <col min="7424" max="7424" width="16.33203125" style="42" customWidth="1"/>
    <col min="7425" max="7425" width="15.33203125" style="42" customWidth="1"/>
    <col min="7426" max="7426" width="14.44140625" style="42" customWidth="1"/>
    <col min="7427" max="7427" width="14.33203125" style="42" bestFit="1" customWidth="1"/>
    <col min="7428" max="7428" width="12.6640625" style="42" customWidth="1"/>
    <col min="7429" max="7429" width="19" style="42" customWidth="1"/>
    <col min="7430" max="7430" width="13" style="42" customWidth="1"/>
    <col min="7431" max="7431" width="11.6640625" style="42" customWidth="1"/>
    <col min="7432" max="7432" width="12.6640625" style="42" customWidth="1"/>
    <col min="7433" max="7433" width="16.33203125" style="42" customWidth="1"/>
    <col min="7434" max="7434" width="12.5546875" style="42" customWidth="1"/>
    <col min="7435" max="7435" width="17.5546875" style="42" customWidth="1"/>
    <col min="7436" max="7436" width="12" style="42" customWidth="1"/>
    <col min="7437" max="7437" width="8.5546875" style="42"/>
    <col min="7438" max="7438" width="12" style="42" customWidth="1"/>
    <col min="7439" max="7439" width="11.44140625" style="42" customWidth="1"/>
    <col min="7440" max="7441" width="12" style="42" customWidth="1"/>
    <col min="7442" max="7678" width="8.5546875" style="42"/>
    <col min="7679" max="7679" width="13.33203125" style="42" bestFit="1" customWidth="1"/>
    <col min="7680" max="7680" width="16.33203125" style="42" customWidth="1"/>
    <col min="7681" max="7681" width="15.33203125" style="42" customWidth="1"/>
    <col min="7682" max="7682" width="14.44140625" style="42" customWidth="1"/>
    <col min="7683" max="7683" width="14.33203125" style="42" bestFit="1" customWidth="1"/>
    <col min="7684" max="7684" width="12.6640625" style="42" customWidth="1"/>
    <col min="7685" max="7685" width="19" style="42" customWidth="1"/>
    <col min="7686" max="7686" width="13" style="42" customWidth="1"/>
    <col min="7687" max="7687" width="11.6640625" style="42" customWidth="1"/>
    <col min="7688" max="7688" width="12.6640625" style="42" customWidth="1"/>
    <col min="7689" max="7689" width="16.33203125" style="42" customWidth="1"/>
    <col min="7690" max="7690" width="12.5546875" style="42" customWidth="1"/>
    <col min="7691" max="7691" width="17.5546875" style="42" customWidth="1"/>
    <col min="7692" max="7692" width="12" style="42" customWidth="1"/>
    <col min="7693" max="7693" width="8.5546875" style="42"/>
    <col min="7694" max="7694" width="12" style="42" customWidth="1"/>
    <col min="7695" max="7695" width="11.44140625" style="42" customWidth="1"/>
    <col min="7696" max="7697" width="12" style="42" customWidth="1"/>
    <col min="7698" max="7934" width="8.5546875" style="42"/>
    <col min="7935" max="7935" width="13.33203125" style="42" bestFit="1" customWidth="1"/>
    <col min="7936" max="7936" width="16.33203125" style="42" customWidth="1"/>
    <col min="7937" max="7937" width="15.33203125" style="42" customWidth="1"/>
    <col min="7938" max="7938" width="14.44140625" style="42" customWidth="1"/>
    <col min="7939" max="7939" width="14.33203125" style="42" bestFit="1" customWidth="1"/>
    <col min="7940" max="7940" width="12.6640625" style="42" customWidth="1"/>
    <col min="7941" max="7941" width="19" style="42" customWidth="1"/>
    <col min="7942" max="7942" width="13" style="42" customWidth="1"/>
    <col min="7943" max="7943" width="11.6640625" style="42" customWidth="1"/>
    <col min="7944" max="7944" width="12.6640625" style="42" customWidth="1"/>
    <col min="7945" max="7945" width="16.33203125" style="42" customWidth="1"/>
    <col min="7946" max="7946" width="12.5546875" style="42" customWidth="1"/>
    <col min="7947" max="7947" width="17.5546875" style="42" customWidth="1"/>
    <col min="7948" max="7948" width="12" style="42" customWidth="1"/>
    <col min="7949" max="7949" width="8.5546875" style="42"/>
    <col min="7950" max="7950" width="12" style="42" customWidth="1"/>
    <col min="7951" max="7951" width="11.44140625" style="42" customWidth="1"/>
    <col min="7952" max="7953" width="12" style="42" customWidth="1"/>
    <col min="7954" max="8190" width="8.5546875" style="42"/>
    <col min="8191" max="8191" width="13.33203125" style="42" bestFit="1" customWidth="1"/>
    <col min="8192" max="8192" width="16.33203125" style="42" customWidth="1"/>
    <col min="8193" max="8193" width="15.33203125" style="42" customWidth="1"/>
    <col min="8194" max="8194" width="14.44140625" style="42" customWidth="1"/>
    <col min="8195" max="8195" width="14.33203125" style="42" bestFit="1" customWidth="1"/>
    <col min="8196" max="8196" width="12.6640625" style="42" customWidth="1"/>
    <col min="8197" max="8197" width="19" style="42" customWidth="1"/>
    <col min="8198" max="8198" width="13" style="42" customWidth="1"/>
    <col min="8199" max="8199" width="11.6640625" style="42" customWidth="1"/>
    <col min="8200" max="8200" width="12.6640625" style="42" customWidth="1"/>
    <col min="8201" max="8201" width="16.33203125" style="42" customWidth="1"/>
    <col min="8202" max="8202" width="12.5546875" style="42" customWidth="1"/>
    <col min="8203" max="8203" width="17.5546875" style="42" customWidth="1"/>
    <col min="8204" max="8204" width="12" style="42" customWidth="1"/>
    <col min="8205" max="8205" width="8.5546875" style="42"/>
    <col min="8206" max="8206" width="12" style="42" customWidth="1"/>
    <col min="8207" max="8207" width="11.44140625" style="42" customWidth="1"/>
    <col min="8208" max="8209" width="12" style="42" customWidth="1"/>
    <col min="8210" max="8446" width="8.5546875" style="42"/>
    <col min="8447" max="8447" width="13.33203125" style="42" bestFit="1" customWidth="1"/>
    <col min="8448" max="8448" width="16.33203125" style="42" customWidth="1"/>
    <col min="8449" max="8449" width="15.33203125" style="42" customWidth="1"/>
    <col min="8450" max="8450" width="14.44140625" style="42" customWidth="1"/>
    <col min="8451" max="8451" width="14.33203125" style="42" bestFit="1" customWidth="1"/>
    <col min="8452" max="8452" width="12.6640625" style="42" customWidth="1"/>
    <col min="8453" max="8453" width="19" style="42" customWidth="1"/>
    <col min="8454" max="8454" width="13" style="42" customWidth="1"/>
    <col min="8455" max="8455" width="11.6640625" style="42" customWidth="1"/>
    <col min="8456" max="8456" width="12.6640625" style="42" customWidth="1"/>
    <col min="8457" max="8457" width="16.33203125" style="42" customWidth="1"/>
    <col min="8458" max="8458" width="12.5546875" style="42" customWidth="1"/>
    <col min="8459" max="8459" width="17.5546875" style="42" customWidth="1"/>
    <col min="8460" max="8460" width="12" style="42" customWidth="1"/>
    <col min="8461" max="8461" width="8.5546875" style="42"/>
    <col min="8462" max="8462" width="12" style="42" customWidth="1"/>
    <col min="8463" max="8463" width="11.44140625" style="42" customWidth="1"/>
    <col min="8464" max="8465" width="12" style="42" customWidth="1"/>
    <col min="8466" max="8702" width="8.5546875" style="42"/>
    <col min="8703" max="8703" width="13.33203125" style="42" bestFit="1" customWidth="1"/>
    <col min="8704" max="8704" width="16.33203125" style="42" customWidth="1"/>
    <col min="8705" max="8705" width="15.33203125" style="42" customWidth="1"/>
    <col min="8706" max="8706" width="14.44140625" style="42" customWidth="1"/>
    <col min="8707" max="8707" width="14.33203125" style="42" bestFit="1" customWidth="1"/>
    <col min="8708" max="8708" width="12.6640625" style="42" customWidth="1"/>
    <col min="8709" max="8709" width="19" style="42" customWidth="1"/>
    <col min="8710" max="8710" width="13" style="42" customWidth="1"/>
    <col min="8711" max="8711" width="11.6640625" style="42" customWidth="1"/>
    <col min="8712" max="8712" width="12.6640625" style="42" customWidth="1"/>
    <col min="8713" max="8713" width="16.33203125" style="42" customWidth="1"/>
    <col min="8714" max="8714" width="12.5546875" style="42" customWidth="1"/>
    <col min="8715" max="8715" width="17.5546875" style="42" customWidth="1"/>
    <col min="8716" max="8716" width="12" style="42" customWidth="1"/>
    <col min="8717" max="8717" width="8.5546875" style="42"/>
    <col min="8718" max="8718" width="12" style="42" customWidth="1"/>
    <col min="8719" max="8719" width="11.44140625" style="42" customWidth="1"/>
    <col min="8720" max="8721" width="12" style="42" customWidth="1"/>
    <col min="8722" max="8958" width="8.5546875" style="42"/>
    <col min="8959" max="8959" width="13.33203125" style="42" bestFit="1" customWidth="1"/>
    <col min="8960" max="8960" width="16.33203125" style="42" customWidth="1"/>
    <col min="8961" max="8961" width="15.33203125" style="42" customWidth="1"/>
    <col min="8962" max="8962" width="14.44140625" style="42" customWidth="1"/>
    <col min="8963" max="8963" width="14.33203125" style="42" bestFit="1" customWidth="1"/>
    <col min="8964" max="8964" width="12.6640625" style="42" customWidth="1"/>
    <col min="8965" max="8965" width="19" style="42" customWidth="1"/>
    <col min="8966" max="8966" width="13" style="42" customWidth="1"/>
    <col min="8967" max="8967" width="11.6640625" style="42" customWidth="1"/>
    <col min="8968" max="8968" width="12.6640625" style="42" customWidth="1"/>
    <col min="8969" max="8969" width="16.33203125" style="42" customWidth="1"/>
    <col min="8970" max="8970" width="12.5546875" style="42" customWidth="1"/>
    <col min="8971" max="8971" width="17.5546875" style="42" customWidth="1"/>
    <col min="8972" max="8972" width="12" style="42" customWidth="1"/>
    <col min="8973" max="8973" width="8.5546875" style="42"/>
    <col min="8974" max="8974" width="12" style="42" customWidth="1"/>
    <col min="8975" max="8975" width="11.44140625" style="42" customWidth="1"/>
    <col min="8976" max="8977" width="12" style="42" customWidth="1"/>
    <col min="8978" max="9214" width="8.5546875" style="42"/>
    <col min="9215" max="9215" width="13.33203125" style="42" bestFit="1" customWidth="1"/>
    <col min="9216" max="9216" width="16.33203125" style="42" customWidth="1"/>
    <col min="9217" max="9217" width="15.33203125" style="42" customWidth="1"/>
    <col min="9218" max="9218" width="14.44140625" style="42" customWidth="1"/>
    <col min="9219" max="9219" width="14.33203125" style="42" bestFit="1" customWidth="1"/>
    <col min="9220" max="9220" width="12.6640625" style="42" customWidth="1"/>
    <col min="9221" max="9221" width="19" style="42" customWidth="1"/>
    <col min="9222" max="9222" width="13" style="42" customWidth="1"/>
    <col min="9223" max="9223" width="11.6640625" style="42" customWidth="1"/>
    <col min="9224" max="9224" width="12.6640625" style="42" customWidth="1"/>
    <col min="9225" max="9225" width="16.33203125" style="42" customWidth="1"/>
    <col min="9226" max="9226" width="12.5546875" style="42" customWidth="1"/>
    <col min="9227" max="9227" width="17.5546875" style="42" customWidth="1"/>
    <col min="9228" max="9228" width="12" style="42" customWidth="1"/>
    <col min="9229" max="9229" width="8.5546875" style="42"/>
    <col min="9230" max="9230" width="12" style="42" customWidth="1"/>
    <col min="9231" max="9231" width="11.44140625" style="42" customWidth="1"/>
    <col min="9232" max="9233" width="12" style="42" customWidth="1"/>
    <col min="9234" max="9470" width="8.5546875" style="42"/>
    <col min="9471" max="9471" width="13.33203125" style="42" bestFit="1" customWidth="1"/>
    <col min="9472" max="9472" width="16.33203125" style="42" customWidth="1"/>
    <col min="9473" max="9473" width="15.33203125" style="42" customWidth="1"/>
    <col min="9474" max="9474" width="14.44140625" style="42" customWidth="1"/>
    <col min="9475" max="9475" width="14.33203125" style="42" bestFit="1" customWidth="1"/>
    <col min="9476" max="9476" width="12.6640625" style="42" customWidth="1"/>
    <col min="9477" max="9477" width="19" style="42" customWidth="1"/>
    <col min="9478" max="9478" width="13" style="42" customWidth="1"/>
    <col min="9479" max="9479" width="11.6640625" style="42" customWidth="1"/>
    <col min="9480" max="9480" width="12.6640625" style="42" customWidth="1"/>
    <col min="9481" max="9481" width="16.33203125" style="42" customWidth="1"/>
    <col min="9482" max="9482" width="12.5546875" style="42" customWidth="1"/>
    <col min="9483" max="9483" width="17.5546875" style="42" customWidth="1"/>
    <col min="9484" max="9484" width="12" style="42" customWidth="1"/>
    <col min="9485" max="9485" width="8.5546875" style="42"/>
    <col min="9486" max="9486" width="12" style="42" customWidth="1"/>
    <col min="9487" max="9487" width="11.44140625" style="42" customWidth="1"/>
    <col min="9488" max="9489" width="12" style="42" customWidth="1"/>
    <col min="9490" max="9726" width="8.5546875" style="42"/>
    <col min="9727" max="9727" width="13.33203125" style="42" bestFit="1" customWidth="1"/>
    <col min="9728" max="9728" width="16.33203125" style="42" customWidth="1"/>
    <col min="9729" max="9729" width="15.33203125" style="42" customWidth="1"/>
    <col min="9730" max="9730" width="14.44140625" style="42" customWidth="1"/>
    <col min="9731" max="9731" width="14.33203125" style="42" bestFit="1" customWidth="1"/>
    <col min="9732" max="9732" width="12.6640625" style="42" customWidth="1"/>
    <col min="9733" max="9733" width="19" style="42" customWidth="1"/>
    <col min="9734" max="9734" width="13" style="42" customWidth="1"/>
    <col min="9735" max="9735" width="11.6640625" style="42" customWidth="1"/>
    <col min="9736" max="9736" width="12.6640625" style="42" customWidth="1"/>
    <col min="9737" max="9737" width="16.33203125" style="42" customWidth="1"/>
    <col min="9738" max="9738" width="12.5546875" style="42" customWidth="1"/>
    <col min="9739" max="9739" width="17.5546875" style="42" customWidth="1"/>
    <col min="9740" max="9740" width="12" style="42" customWidth="1"/>
    <col min="9741" max="9741" width="8.5546875" style="42"/>
    <col min="9742" max="9742" width="12" style="42" customWidth="1"/>
    <col min="9743" max="9743" width="11.44140625" style="42" customWidth="1"/>
    <col min="9744" max="9745" width="12" style="42" customWidth="1"/>
    <col min="9746" max="9982" width="8.5546875" style="42"/>
    <col min="9983" max="9983" width="13.33203125" style="42" bestFit="1" customWidth="1"/>
    <col min="9984" max="9984" width="16.33203125" style="42" customWidth="1"/>
    <col min="9985" max="9985" width="15.33203125" style="42" customWidth="1"/>
    <col min="9986" max="9986" width="14.44140625" style="42" customWidth="1"/>
    <col min="9987" max="9987" width="14.33203125" style="42" bestFit="1" customWidth="1"/>
    <col min="9988" max="9988" width="12.6640625" style="42" customWidth="1"/>
    <col min="9989" max="9989" width="19" style="42" customWidth="1"/>
    <col min="9990" max="9990" width="13" style="42" customWidth="1"/>
    <col min="9991" max="9991" width="11.6640625" style="42" customWidth="1"/>
    <col min="9992" max="9992" width="12.6640625" style="42" customWidth="1"/>
    <col min="9993" max="9993" width="16.33203125" style="42" customWidth="1"/>
    <col min="9994" max="9994" width="12.5546875" style="42" customWidth="1"/>
    <col min="9995" max="9995" width="17.5546875" style="42" customWidth="1"/>
    <col min="9996" max="9996" width="12" style="42" customWidth="1"/>
    <col min="9997" max="9997" width="8.5546875" style="42"/>
    <col min="9998" max="9998" width="12" style="42" customWidth="1"/>
    <col min="9999" max="9999" width="11.44140625" style="42" customWidth="1"/>
    <col min="10000" max="10001" width="12" style="42" customWidth="1"/>
    <col min="10002" max="10238" width="8.5546875" style="42"/>
    <col min="10239" max="10239" width="13.33203125" style="42" bestFit="1" customWidth="1"/>
    <col min="10240" max="10240" width="16.33203125" style="42" customWidth="1"/>
    <col min="10241" max="10241" width="15.33203125" style="42" customWidth="1"/>
    <col min="10242" max="10242" width="14.44140625" style="42" customWidth="1"/>
    <col min="10243" max="10243" width="14.33203125" style="42" bestFit="1" customWidth="1"/>
    <col min="10244" max="10244" width="12.6640625" style="42" customWidth="1"/>
    <col min="10245" max="10245" width="19" style="42" customWidth="1"/>
    <col min="10246" max="10246" width="13" style="42" customWidth="1"/>
    <col min="10247" max="10247" width="11.6640625" style="42" customWidth="1"/>
    <col min="10248" max="10248" width="12.6640625" style="42" customWidth="1"/>
    <col min="10249" max="10249" width="16.33203125" style="42" customWidth="1"/>
    <col min="10250" max="10250" width="12.5546875" style="42" customWidth="1"/>
    <col min="10251" max="10251" width="17.5546875" style="42" customWidth="1"/>
    <col min="10252" max="10252" width="12" style="42" customWidth="1"/>
    <col min="10253" max="10253" width="8.5546875" style="42"/>
    <col min="10254" max="10254" width="12" style="42" customWidth="1"/>
    <col min="10255" max="10255" width="11.44140625" style="42" customWidth="1"/>
    <col min="10256" max="10257" width="12" style="42" customWidth="1"/>
    <col min="10258" max="10494" width="8.5546875" style="42"/>
    <col min="10495" max="10495" width="13.33203125" style="42" bestFit="1" customWidth="1"/>
    <col min="10496" max="10496" width="16.33203125" style="42" customWidth="1"/>
    <col min="10497" max="10497" width="15.33203125" style="42" customWidth="1"/>
    <col min="10498" max="10498" width="14.44140625" style="42" customWidth="1"/>
    <col min="10499" max="10499" width="14.33203125" style="42" bestFit="1" customWidth="1"/>
    <col min="10500" max="10500" width="12.6640625" style="42" customWidth="1"/>
    <col min="10501" max="10501" width="19" style="42" customWidth="1"/>
    <col min="10502" max="10502" width="13" style="42" customWidth="1"/>
    <col min="10503" max="10503" width="11.6640625" style="42" customWidth="1"/>
    <col min="10504" max="10504" width="12.6640625" style="42" customWidth="1"/>
    <col min="10505" max="10505" width="16.33203125" style="42" customWidth="1"/>
    <col min="10506" max="10506" width="12.5546875" style="42" customWidth="1"/>
    <col min="10507" max="10507" width="17.5546875" style="42" customWidth="1"/>
    <col min="10508" max="10508" width="12" style="42" customWidth="1"/>
    <col min="10509" max="10509" width="8.5546875" style="42"/>
    <col min="10510" max="10510" width="12" style="42" customWidth="1"/>
    <col min="10511" max="10511" width="11.44140625" style="42" customWidth="1"/>
    <col min="10512" max="10513" width="12" style="42" customWidth="1"/>
    <col min="10514" max="10750" width="8.5546875" style="42"/>
    <col min="10751" max="10751" width="13.33203125" style="42" bestFit="1" customWidth="1"/>
    <col min="10752" max="10752" width="16.33203125" style="42" customWidth="1"/>
    <col min="10753" max="10753" width="15.33203125" style="42" customWidth="1"/>
    <col min="10754" max="10754" width="14.44140625" style="42" customWidth="1"/>
    <col min="10755" max="10755" width="14.33203125" style="42" bestFit="1" customWidth="1"/>
    <col min="10756" max="10756" width="12.6640625" style="42" customWidth="1"/>
    <col min="10757" max="10757" width="19" style="42" customWidth="1"/>
    <col min="10758" max="10758" width="13" style="42" customWidth="1"/>
    <col min="10759" max="10759" width="11.6640625" style="42" customWidth="1"/>
    <col min="10760" max="10760" width="12.6640625" style="42" customWidth="1"/>
    <col min="10761" max="10761" width="16.33203125" style="42" customWidth="1"/>
    <col min="10762" max="10762" width="12.5546875" style="42" customWidth="1"/>
    <col min="10763" max="10763" width="17.5546875" style="42" customWidth="1"/>
    <col min="10764" max="10764" width="12" style="42" customWidth="1"/>
    <col min="10765" max="10765" width="8.5546875" style="42"/>
    <col min="10766" max="10766" width="12" style="42" customWidth="1"/>
    <col min="10767" max="10767" width="11.44140625" style="42" customWidth="1"/>
    <col min="10768" max="10769" width="12" style="42" customWidth="1"/>
    <col min="10770" max="11006" width="8.5546875" style="42"/>
    <col min="11007" max="11007" width="13.33203125" style="42" bestFit="1" customWidth="1"/>
    <col min="11008" max="11008" width="16.33203125" style="42" customWidth="1"/>
    <col min="11009" max="11009" width="15.33203125" style="42" customWidth="1"/>
    <col min="11010" max="11010" width="14.44140625" style="42" customWidth="1"/>
    <col min="11011" max="11011" width="14.33203125" style="42" bestFit="1" customWidth="1"/>
    <col min="11012" max="11012" width="12.6640625" style="42" customWidth="1"/>
    <col min="11013" max="11013" width="19" style="42" customWidth="1"/>
    <col min="11014" max="11014" width="13" style="42" customWidth="1"/>
    <col min="11015" max="11015" width="11.6640625" style="42" customWidth="1"/>
    <col min="11016" max="11016" width="12.6640625" style="42" customWidth="1"/>
    <col min="11017" max="11017" width="16.33203125" style="42" customWidth="1"/>
    <col min="11018" max="11018" width="12.5546875" style="42" customWidth="1"/>
    <col min="11019" max="11019" width="17.5546875" style="42" customWidth="1"/>
    <col min="11020" max="11020" width="12" style="42" customWidth="1"/>
    <col min="11021" max="11021" width="8.5546875" style="42"/>
    <col min="11022" max="11022" width="12" style="42" customWidth="1"/>
    <col min="11023" max="11023" width="11.44140625" style="42" customWidth="1"/>
    <col min="11024" max="11025" width="12" style="42" customWidth="1"/>
    <col min="11026" max="11262" width="8.5546875" style="42"/>
    <col min="11263" max="11263" width="13.33203125" style="42" bestFit="1" customWidth="1"/>
    <col min="11264" max="11264" width="16.33203125" style="42" customWidth="1"/>
    <col min="11265" max="11265" width="15.33203125" style="42" customWidth="1"/>
    <col min="11266" max="11266" width="14.44140625" style="42" customWidth="1"/>
    <col min="11267" max="11267" width="14.33203125" style="42" bestFit="1" customWidth="1"/>
    <col min="11268" max="11268" width="12.6640625" style="42" customWidth="1"/>
    <col min="11269" max="11269" width="19" style="42" customWidth="1"/>
    <col min="11270" max="11270" width="13" style="42" customWidth="1"/>
    <col min="11271" max="11271" width="11.6640625" style="42" customWidth="1"/>
    <col min="11272" max="11272" width="12.6640625" style="42" customWidth="1"/>
    <col min="11273" max="11273" width="16.33203125" style="42" customWidth="1"/>
    <col min="11274" max="11274" width="12.5546875" style="42" customWidth="1"/>
    <col min="11275" max="11275" width="17.5546875" style="42" customWidth="1"/>
    <col min="11276" max="11276" width="12" style="42" customWidth="1"/>
    <col min="11277" max="11277" width="8.5546875" style="42"/>
    <col min="11278" max="11278" width="12" style="42" customWidth="1"/>
    <col min="11279" max="11279" width="11.44140625" style="42" customWidth="1"/>
    <col min="11280" max="11281" width="12" style="42" customWidth="1"/>
    <col min="11282" max="11518" width="8.5546875" style="42"/>
    <col min="11519" max="11519" width="13.33203125" style="42" bestFit="1" customWidth="1"/>
    <col min="11520" max="11520" width="16.33203125" style="42" customWidth="1"/>
    <col min="11521" max="11521" width="15.33203125" style="42" customWidth="1"/>
    <col min="11522" max="11522" width="14.44140625" style="42" customWidth="1"/>
    <col min="11523" max="11523" width="14.33203125" style="42" bestFit="1" customWidth="1"/>
    <col min="11524" max="11524" width="12.6640625" style="42" customWidth="1"/>
    <col min="11525" max="11525" width="19" style="42" customWidth="1"/>
    <col min="11526" max="11526" width="13" style="42" customWidth="1"/>
    <col min="11527" max="11527" width="11.6640625" style="42" customWidth="1"/>
    <col min="11528" max="11528" width="12.6640625" style="42" customWidth="1"/>
    <col min="11529" max="11529" width="16.33203125" style="42" customWidth="1"/>
    <col min="11530" max="11530" width="12.5546875" style="42" customWidth="1"/>
    <col min="11531" max="11531" width="17.5546875" style="42" customWidth="1"/>
    <col min="11532" max="11532" width="12" style="42" customWidth="1"/>
    <col min="11533" max="11533" width="8.5546875" style="42"/>
    <col min="11534" max="11534" width="12" style="42" customWidth="1"/>
    <col min="11535" max="11535" width="11.44140625" style="42" customWidth="1"/>
    <col min="11536" max="11537" width="12" style="42" customWidth="1"/>
    <col min="11538" max="11774" width="8.5546875" style="42"/>
    <col min="11775" max="11775" width="13.33203125" style="42" bestFit="1" customWidth="1"/>
    <col min="11776" max="11776" width="16.33203125" style="42" customWidth="1"/>
    <col min="11777" max="11777" width="15.33203125" style="42" customWidth="1"/>
    <col min="11778" max="11778" width="14.44140625" style="42" customWidth="1"/>
    <col min="11779" max="11779" width="14.33203125" style="42" bestFit="1" customWidth="1"/>
    <col min="11780" max="11780" width="12.6640625" style="42" customWidth="1"/>
    <col min="11781" max="11781" width="19" style="42" customWidth="1"/>
    <col min="11782" max="11782" width="13" style="42" customWidth="1"/>
    <col min="11783" max="11783" width="11.6640625" style="42" customWidth="1"/>
    <col min="11784" max="11784" width="12.6640625" style="42" customWidth="1"/>
    <col min="11785" max="11785" width="16.33203125" style="42" customWidth="1"/>
    <col min="11786" max="11786" width="12.5546875" style="42" customWidth="1"/>
    <col min="11787" max="11787" width="17.5546875" style="42" customWidth="1"/>
    <col min="11788" max="11788" width="12" style="42" customWidth="1"/>
    <col min="11789" max="11789" width="8.5546875" style="42"/>
    <col min="11790" max="11790" width="12" style="42" customWidth="1"/>
    <col min="11791" max="11791" width="11.44140625" style="42" customWidth="1"/>
    <col min="11792" max="11793" width="12" style="42" customWidth="1"/>
    <col min="11794" max="12030" width="8.5546875" style="42"/>
    <col min="12031" max="12031" width="13.33203125" style="42" bestFit="1" customWidth="1"/>
    <col min="12032" max="12032" width="16.33203125" style="42" customWidth="1"/>
    <col min="12033" max="12033" width="15.33203125" style="42" customWidth="1"/>
    <col min="12034" max="12034" width="14.44140625" style="42" customWidth="1"/>
    <col min="12035" max="12035" width="14.33203125" style="42" bestFit="1" customWidth="1"/>
    <col min="12036" max="12036" width="12.6640625" style="42" customWidth="1"/>
    <col min="12037" max="12037" width="19" style="42" customWidth="1"/>
    <col min="12038" max="12038" width="13" style="42" customWidth="1"/>
    <col min="12039" max="12039" width="11.6640625" style="42" customWidth="1"/>
    <col min="12040" max="12040" width="12.6640625" style="42" customWidth="1"/>
    <col min="12041" max="12041" width="16.33203125" style="42" customWidth="1"/>
    <col min="12042" max="12042" width="12.5546875" style="42" customWidth="1"/>
    <col min="12043" max="12043" width="17.5546875" style="42" customWidth="1"/>
    <col min="12044" max="12044" width="12" style="42" customWidth="1"/>
    <col min="12045" max="12045" width="8.5546875" style="42"/>
    <col min="12046" max="12046" width="12" style="42" customWidth="1"/>
    <col min="12047" max="12047" width="11.44140625" style="42" customWidth="1"/>
    <col min="12048" max="12049" width="12" style="42" customWidth="1"/>
    <col min="12050" max="12286" width="8.5546875" style="42"/>
    <col min="12287" max="12287" width="13.33203125" style="42" bestFit="1" customWidth="1"/>
    <col min="12288" max="12288" width="16.33203125" style="42" customWidth="1"/>
    <col min="12289" max="12289" width="15.33203125" style="42" customWidth="1"/>
    <col min="12290" max="12290" width="14.44140625" style="42" customWidth="1"/>
    <col min="12291" max="12291" width="14.33203125" style="42" bestFit="1" customWidth="1"/>
    <col min="12292" max="12292" width="12.6640625" style="42" customWidth="1"/>
    <col min="12293" max="12293" width="19" style="42" customWidth="1"/>
    <col min="12294" max="12294" width="13" style="42" customWidth="1"/>
    <col min="12295" max="12295" width="11.6640625" style="42" customWidth="1"/>
    <col min="12296" max="12296" width="12.6640625" style="42" customWidth="1"/>
    <col min="12297" max="12297" width="16.33203125" style="42" customWidth="1"/>
    <col min="12298" max="12298" width="12.5546875" style="42" customWidth="1"/>
    <col min="12299" max="12299" width="17.5546875" style="42" customWidth="1"/>
    <col min="12300" max="12300" width="12" style="42" customWidth="1"/>
    <col min="12301" max="12301" width="8.5546875" style="42"/>
    <col min="12302" max="12302" width="12" style="42" customWidth="1"/>
    <col min="12303" max="12303" width="11.44140625" style="42" customWidth="1"/>
    <col min="12304" max="12305" width="12" style="42" customWidth="1"/>
    <col min="12306" max="12542" width="8.5546875" style="42"/>
    <col min="12543" max="12543" width="13.33203125" style="42" bestFit="1" customWidth="1"/>
    <col min="12544" max="12544" width="16.33203125" style="42" customWidth="1"/>
    <col min="12545" max="12545" width="15.33203125" style="42" customWidth="1"/>
    <col min="12546" max="12546" width="14.44140625" style="42" customWidth="1"/>
    <col min="12547" max="12547" width="14.33203125" style="42" bestFit="1" customWidth="1"/>
    <col min="12548" max="12548" width="12.6640625" style="42" customWidth="1"/>
    <col min="12549" max="12549" width="19" style="42" customWidth="1"/>
    <col min="12550" max="12550" width="13" style="42" customWidth="1"/>
    <col min="12551" max="12551" width="11.6640625" style="42" customWidth="1"/>
    <col min="12552" max="12552" width="12.6640625" style="42" customWidth="1"/>
    <col min="12553" max="12553" width="16.33203125" style="42" customWidth="1"/>
    <col min="12554" max="12554" width="12.5546875" style="42" customWidth="1"/>
    <col min="12555" max="12555" width="17.5546875" style="42" customWidth="1"/>
    <col min="12556" max="12556" width="12" style="42" customWidth="1"/>
    <col min="12557" max="12557" width="8.5546875" style="42"/>
    <col min="12558" max="12558" width="12" style="42" customWidth="1"/>
    <col min="12559" max="12559" width="11.44140625" style="42" customWidth="1"/>
    <col min="12560" max="12561" width="12" style="42" customWidth="1"/>
    <col min="12562" max="12798" width="8.5546875" style="42"/>
    <col min="12799" max="12799" width="13.33203125" style="42" bestFit="1" customWidth="1"/>
    <col min="12800" max="12800" width="16.33203125" style="42" customWidth="1"/>
    <col min="12801" max="12801" width="15.33203125" style="42" customWidth="1"/>
    <col min="12802" max="12802" width="14.44140625" style="42" customWidth="1"/>
    <col min="12803" max="12803" width="14.33203125" style="42" bestFit="1" customWidth="1"/>
    <col min="12804" max="12804" width="12.6640625" style="42" customWidth="1"/>
    <col min="12805" max="12805" width="19" style="42" customWidth="1"/>
    <col min="12806" max="12806" width="13" style="42" customWidth="1"/>
    <col min="12807" max="12807" width="11.6640625" style="42" customWidth="1"/>
    <col min="12808" max="12808" width="12.6640625" style="42" customWidth="1"/>
    <col min="12809" max="12809" width="16.33203125" style="42" customWidth="1"/>
    <col min="12810" max="12810" width="12.5546875" style="42" customWidth="1"/>
    <col min="12811" max="12811" width="17.5546875" style="42" customWidth="1"/>
    <col min="12812" max="12812" width="12" style="42" customWidth="1"/>
    <col min="12813" max="12813" width="8.5546875" style="42"/>
    <col min="12814" max="12814" width="12" style="42" customWidth="1"/>
    <col min="12815" max="12815" width="11.44140625" style="42" customWidth="1"/>
    <col min="12816" max="12817" width="12" style="42" customWidth="1"/>
    <col min="12818" max="13054" width="8.5546875" style="42"/>
    <col min="13055" max="13055" width="13.33203125" style="42" bestFit="1" customWidth="1"/>
    <col min="13056" max="13056" width="16.33203125" style="42" customWidth="1"/>
    <col min="13057" max="13057" width="15.33203125" style="42" customWidth="1"/>
    <col min="13058" max="13058" width="14.44140625" style="42" customWidth="1"/>
    <col min="13059" max="13059" width="14.33203125" style="42" bestFit="1" customWidth="1"/>
    <col min="13060" max="13060" width="12.6640625" style="42" customWidth="1"/>
    <col min="13061" max="13061" width="19" style="42" customWidth="1"/>
    <col min="13062" max="13062" width="13" style="42" customWidth="1"/>
    <col min="13063" max="13063" width="11.6640625" style="42" customWidth="1"/>
    <col min="13064" max="13064" width="12.6640625" style="42" customWidth="1"/>
    <col min="13065" max="13065" width="16.33203125" style="42" customWidth="1"/>
    <col min="13066" max="13066" width="12.5546875" style="42" customWidth="1"/>
    <col min="13067" max="13067" width="17.5546875" style="42" customWidth="1"/>
    <col min="13068" max="13068" width="12" style="42" customWidth="1"/>
    <col min="13069" max="13069" width="8.5546875" style="42"/>
    <col min="13070" max="13070" width="12" style="42" customWidth="1"/>
    <col min="13071" max="13071" width="11.44140625" style="42" customWidth="1"/>
    <col min="13072" max="13073" width="12" style="42" customWidth="1"/>
    <col min="13074" max="13310" width="8.5546875" style="42"/>
    <col min="13311" max="13311" width="13.33203125" style="42" bestFit="1" customWidth="1"/>
    <col min="13312" max="13312" width="16.33203125" style="42" customWidth="1"/>
    <col min="13313" max="13313" width="15.33203125" style="42" customWidth="1"/>
    <col min="13314" max="13314" width="14.44140625" style="42" customWidth="1"/>
    <col min="13315" max="13315" width="14.33203125" style="42" bestFit="1" customWidth="1"/>
    <col min="13316" max="13316" width="12.6640625" style="42" customWidth="1"/>
    <col min="13317" max="13317" width="19" style="42" customWidth="1"/>
    <col min="13318" max="13318" width="13" style="42" customWidth="1"/>
    <col min="13319" max="13319" width="11.6640625" style="42" customWidth="1"/>
    <col min="13320" max="13320" width="12.6640625" style="42" customWidth="1"/>
    <col min="13321" max="13321" width="16.33203125" style="42" customWidth="1"/>
    <col min="13322" max="13322" width="12.5546875" style="42" customWidth="1"/>
    <col min="13323" max="13323" width="17.5546875" style="42" customWidth="1"/>
    <col min="13324" max="13324" width="12" style="42" customWidth="1"/>
    <col min="13325" max="13325" width="8.5546875" style="42"/>
    <col min="13326" max="13326" width="12" style="42" customWidth="1"/>
    <col min="13327" max="13327" width="11.44140625" style="42" customWidth="1"/>
    <col min="13328" max="13329" width="12" style="42" customWidth="1"/>
    <col min="13330" max="13566" width="8.5546875" style="42"/>
    <col min="13567" max="13567" width="13.33203125" style="42" bestFit="1" customWidth="1"/>
    <col min="13568" max="13568" width="16.33203125" style="42" customWidth="1"/>
    <col min="13569" max="13569" width="15.33203125" style="42" customWidth="1"/>
    <col min="13570" max="13570" width="14.44140625" style="42" customWidth="1"/>
    <col min="13571" max="13571" width="14.33203125" style="42" bestFit="1" customWidth="1"/>
    <col min="13572" max="13572" width="12.6640625" style="42" customWidth="1"/>
    <col min="13573" max="13573" width="19" style="42" customWidth="1"/>
    <col min="13574" max="13574" width="13" style="42" customWidth="1"/>
    <col min="13575" max="13575" width="11.6640625" style="42" customWidth="1"/>
    <col min="13576" max="13576" width="12.6640625" style="42" customWidth="1"/>
    <col min="13577" max="13577" width="16.33203125" style="42" customWidth="1"/>
    <col min="13578" max="13578" width="12.5546875" style="42" customWidth="1"/>
    <col min="13579" max="13579" width="17.5546875" style="42" customWidth="1"/>
    <col min="13580" max="13580" width="12" style="42" customWidth="1"/>
    <col min="13581" max="13581" width="8.5546875" style="42"/>
    <col min="13582" max="13582" width="12" style="42" customWidth="1"/>
    <col min="13583" max="13583" width="11.44140625" style="42" customWidth="1"/>
    <col min="13584" max="13585" width="12" style="42" customWidth="1"/>
    <col min="13586" max="13822" width="8.5546875" style="42"/>
    <col min="13823" max="13823" width="13.33203125" style="42" bestFit="1" customWidth="1"/>
    <col min="13824" max="13824" width="16.33203125" style="42" customWidth="1"/>
    <col min="13825" max="13825" width="15.33203125" style="42" customWidth="1"/>
    <col min="13826" max="13826" width="14.44140625" style="42" customWidth="1"/>
    <col min="13827" max="13827" width="14.33203125" style="42" bestFit="1" customWidth="1"/>
    <col min="13828" max="13828" width="12.6640625" style="42" customWidth="1"/>
    <col min="13829" max="13829" width="19" style="42" customWidth="1"/>
    <col min="13830" max="13830" width="13" style="42" customWidth="1"/>
    <col min="13831" max="13831" width="11.6640625" style="42" customWidth="1"/>
    <col min="13832" max="13832" width="12.6640625" style="42" customWidth="1"/>
    <col min="13833" max="13833" width="16.33203125" style="42" customWidth="1"/>
    <col min="13834" max="13834" width="12.5546875" style="42" customWidth="1"/>
    <col min="13835" max="13835" width="17.5546875" style="42" customWidth="1"/>
    <col min="13836" max="13836" width="12" style="42" customWidth="1"/>
    <col min="13837" max="13837" width="8.5546875" style="42"/>
    <col min="13838" max="13838" width="12" style="42" customWidth="1"/>
    <col min="13839" max="13839" width="11.44140625" style="42" customWidth="1"/>
    <col min="13840" max="13841" width="12" style="42" customWidth="1"/>
    <col min="13842" max="14078" width="8.5546875" style="42"/>
    <col min="14079" max="14079" width="13.33203125" style="42" bestFit="1" customWidth="1"/>
    <col min="14080" max="14080" width="16.33203125" style="42" customWidth="1"/>
    <col min="14081" max="14081" width="15.33203125" style="42" customWidth="1"/>
    <col min="14082" max="14082" width="14.44140625" style="42" customWidth="1"/>
    <col min="14083" max="14083" width="14.33203125" style="42" bestFit="1" customWidth="1"/>
    <col min="14084" max="14084" width="12.6640625" style="42" customWidth="1"/>
    <col min="14085" max="14085" width="19" style="42" customWidth="1"/>
    <col min="14086" max="14086" width="13" style="42" customWidth="1"/>
    <col min="14087" max="14087" width="11.6640625" style="42" customWidth="1"/>
    <col min="14088" max="14088" width="12.6640625" style="42" customWidth="1"/>
    <col min="14089" max="14089" width="16.33203125" style="42" customWidth="1"/>
    <col min="14090" max="14090" width="12.5546875" style="42" customWidth="1"/>
    <col min="14091" max="14091" width="17.5546875" style="42" customWidth="1"/>
    <col min="14092" max="14092" width="12" style="42" customWidth="1"/>
    <col min="14093" max="14093" width="8.5546875" style="42"/>
    <col min="14094" max="14094" width="12" style="42" customWidth="1"/>
    <col min="14095" max="14095" width="11.44140625" style="42" customWidth="1"/>
    <col min="14096" max="14097" width="12" style="42" customWidth="1"/>
    <col min="14098" max="14334" width="8.5546875" style="42"/>
    <col min="14335" max="14335" width="13.33203125" style="42" bestFit="1" customWidth="1"/>
    <col min="14336" max="14336" width="16.33203125" style="42" customWidth="1"/>
    <col min="14337" max="14337" width="15.33203125" style="42" customWidth="1"/>
    <col min="14338" max="14338" width="14.44140625" style="42" customWidth="1"/>
    <col min="14339" max="14339" width="14.33203125" style="42" bestFit="1" customWidth="1"/>
    <col min="14340" max="14340" width="12.6640625" style="42" customWidth="1"/>
    <col min="14341" max="14341" width="19" style="42" customWidth="1"/>
    <col min="14342" max="14342" width="13" style="42" customWidth="1"/>
    <col min="14343" max="14343" width="11.6640625" style="42" customWidth="1"/>
    <col min="14344" max="14344" width="12.6640625" style="42" customWidth="1"/>
    <col min="14345" max="14345" width="16.33203125" style="42" customWidth="1"/>
    <col min="14346" max="14346" width="12.5546875" style="42" customWidth="1"/>
    <col min="14347" max="14347" width="17.5546875" style="42" customWidth="1"/>
    <col min="14348" max="14348" width="12" style="42" customWidth="1"/>
    <col min="14349" max="14349" width="8.5546875" style="42"/>
    <col min="14350" max="14350" width="12" style="42" customWidth="1"/>
    <col min="14351" max="14351" width="11.44140625" style="42" customWidth="1"/>
    <col min="14352" max="14353" width="12" style="42" customWidth="1"/>
    <col min="14354" max="14590" width="8.5546875" style="42"/>
    <col min="14591" max="14591" width="13.33203125" style="42" bestFit="1" customWidth="1"/>
    <col min="14592" max="14592" width="16.33203125" style="42" customWidth="1"/>
    <col min="14593" max="14593" width="15.33203125" style="42" customWidth="1"/>
    <col min="14594" max="14594" width="14.44140625" style="42" customWidth="1"/>
    <col min="14595" max="14595" width="14.33203125" style="42" bestFit="1" customWidth="1"/>
    <col min="14596" max="14596" width="12.6640625" style="42" customWidth="1"/>
    <col min="14597" max="14597" width="19" style="42" customWidth="1"/>
    <col min="14598" max="14598" width="13" style="42" customWidth="1"/>
    <col min="14599" max="14599" width="11.6640625" style="42" customWidth="1"/>
    <col min="14600" max="14600" width="12.6640625" style="42" customWidth="1"/>
    <col min="14601" max="14601" width="16.33203125" style="42" customWidth="1"/>
    <col min="14602" max="14602" width="12.5546875" style="42" customWidth="1"/>
    <col min="14603" max="14603" width="17.5546875" style="42" customWidth="1"/>
    <col min="14604" max="14604" width="12" style="42" customWidth="1"/>
    <col min="14605" max="14605" width="8.5546875" style="42"/>
    <col min="14606" max="14606" width="12" style="42" customWidth="1"/>
    <col min="14607" max="14607" width="11.44140625" style="42" customWidth="1"/>
    <col min="14608" max="14609" width="12" style="42" customWidth="1"/>
    <col min="14610" max="14846" width="8.5546875" style="42"/>
    <col min="14847" max="14847" width="13.33203125" style="42" bestFit="1" customWidth="1"/>
    <col min="14848" max="14848" width="16.33203125" style="42" customWidth="1"/>
    <col min="14849" max="14849" width="15.33203125" style="42" customWidth="1"/>
    <col min="14850" max="14850" width="14.44140625" style="42" customWidth="1"/>
    <col min="14851" max="14851" width="14.33203125" style="42" bestFit="1" customWidth="1"/>
    <col min="14852" max="14852" width="12.6640625" style="42" customWidth="1"/>
    <col min="14853" max="14853" width="19" style="42" customWidth="1"/>
    <col min="14854" max="14854" width="13" style="42" customWidth="1"/>
    <col min="14855" max="14855" width="11.6640625" style="42" customWidth="1"/>
    <col min="14856" max="14856" width="12.6640625" style="42" customWidth="1"/>
    <col min="14857" max="14857" width="16.33203125" style="42" customWidth="1"/>
    <col min="14858" max="14858" width="12.5546875" style="42" customWidth="1"/>
    <col min="14859" max="14859" width="17.5546875" style="42" customWidth="1"/>
    <col min="14860" max="14860" width="12" style="42" customWidth="1"/>
    <col min="14861" max="14861" width="8.5546875" style="42"/>
    <col min="14862" max="14862" width="12" style="42" customWidth="1"/>
    <col min="14863" max="14863" width="11.44140625" style="42" customWidth="1"/>
    <col min="14864" max="14865" width="12" style="42" customWidth="1"/>
    <col min="14866" max="15102" width="8.5546875" style="42"/>
    <col min="15103" max="15103" width="13.33203125" style="42" bestFit="1" customWidth="1"/>
    <col min="15104" max="15104" width="16.33203125" style="42" customWidth="1"/>
    <col min="15105" max="15105" width="15.33203125" style="42" customWidth="1"/>
    <col min="15106" max="15106" width="14.44140625" style="42" customWidth="1"/>
    <col min="15107" max="15107" width="14.33203125" style="42" bestFit="1" customWidth="1"/>
    <col min="15108" max="15108" width="12.6640625" style="42" customWidth="1"/>
    <col min="15109" max="15109" width="19" style="42" customWidth="1"/>
    <col min="15110" max="15110" width="13" style="42" customWidth="1"/>
    <col min="15111" max="15111" width="11.6640625" style="42" customWidth="1"/>
    <col min="15112" max="15112" width="12.6640625" style="42" customWidth="1"/>
    <col min="15113" max="15113" width="16.33203125" style="42" customWidth="1"/>
    <col min="15114" max="15114" width="12.5546875" style="42" customWidth="1"/>
    <col min="15115" max="15115" width="17.5546875" style="42" customWidth="1"/>
    <col min="15116" max="15116" width="12" style="42" customWidth="1"/>
    <col min="15117" max="15117" width="8.5546875" style="42"/>
    <col min="15118" max="15118" width="12" style="42" customWidth="1"/>
    <col min="15119" max="15119" width="11.44140625" style="42" customWidth="1"/>
    <col min="15120" max="15121" width="12" style="42" customWidth="1"/>
    <col min="15122" max="15358" width="8.5546875" style="42"/>
    <col min="15359" max="15359" width="13.33203125" style="42" bestFit="1" customWidth="1"/>
    <col min="15360" max="15360" width="16.33203125" style="42" customWidth="1"/>
    <col min="15361" max="15361" width="15.33203125" style="42" customWidth="1"/>
    <col min="15362" max="15362" width="14.44140625" style="42" customWidth="1"/>
    <col min="15363" max="15363" width="14.33203125" style="42" bestFit="1" customWidth="1"/>
    <col min="15364" max="15364" width="12.6640625" style="42" customWidth="1"/>
    <col min="15365" max="15365" width="19" style="42" customWidth="1"/>
    <col min="15366" max="15366" width="13" style="42" customWidth="1"/>
    <col min="15367" max="15367" width="11.6640625" style="42" customWidth="1"/>
    <col min="15368" max="15368" width="12.6640625" style="42" customWidth="1"/>
    <col min="15369" max="15369" width="16.33203125" style="42" customWidth="1"/>
    <col min="15370" max="15370" width="12.5546875" style="42" customWidth="1"/>
    <col min="15371" max="15371" width="17.5546875" style="42" customWidth="1"/>
    <col min="15372" max="15372" width="12" style="42" customWidth="1"/>
    <col min="15373" max="15373" width="8.5546875" style="42"/>
    <col min="15374" max="15374" width="12" style="42" customWidth="1"/>
    <col min="15375" max="15375" width="11.44140625" style="42" customWidth="1"/>
    <col min="15376" max="15377" width="12" style="42" customWidth="1"/>
    <col min="15378" max="15614" width="8.5546875" style="42"/>
    <col min="15615" max="15615" width="13.33203125" style="42" bestFit="1" customWidth="1"/>
    <col min="15616" max="15616" width="16.33203125" style="42" customWidth="1"/>
    <col min="15617" max="15617" width="15.33203125" style="42" customWidth="1"/>
    <col min="15618" max="15618" width="14.44140625" style="42" customWidth="1"/>
    <col min="15619" max="15619" width="14.33203125" style="42" bestFit="1" customWidth="1"/>
    <col min="15620" max="15620" width="12.6640625" style="42" customWidth="1"/>
    <col min="15621" max="15621" width="19" style="42" customWidth="1"/>
    <col min="15622" max="15622" width="13" style="42" customWidth="1"/>
    <col min="15623" max="15623" width="11.6640625" style="42" customWidth="1"/>
    <col min="15624" max="15624" width="12.6640625" style="42" customWidth="1"/>
    <col min="15625" max="15625" width="16.33203125" style="42" customWidth="1"/>
    <col min="15626" max="15626" width="12.5546875" style="42" customWidth="1"/>
    <col min="15627" max="15627" width="17.5546875" style="42" customWidth="1"/>
    <col min="15628" max="15628" width="12" style="42" customWidth="1"/>
    <col min="15629" max="15629" width="8.5546875" style="42"/>
    <col min="15630" max="15630" width="12" style="42" customWidth="1"/>
    <col min="15631" max="15631" width="11.44140625" style="42" customWidth="1"/>
    <col min="15632" max="15633" width="12" style="42" customWidth="1"/>
    <col min="15634" max="15870" width="8.5546875" style="42"/>
    <col min="15871" max="15871" width="13.33203125" style="42" bestFit="1" customWidth="1"/>
    <col min="15872" max="15872" width="16.33203125" style="42" customWidth="1"/>
    <col min="15873" max="15873" width="15.33203125" style="42" customWidth="1"/>
    <col min="15874" max="15874" width="14.44140625" style="42" customWidth="1"/>
    <col min="15875" max="15875" width="14.33203125" style="42" bestFit="1" customWidth="1"/>
    <col min="15876" max="15876" width="12.6640625" style="42" customWidth="1"/>
    <col min="15877" max="15877" width="19" style="42" customWidth="1"/>
    <col min="15878" max="15878" width="13" style="42" customWidth="1"/>
    <col min="15879" max="15879" width="11.6640625" style="42" customWidth="1"/>
    <col min="15880" max="15880" width="12.6640625" style="42" customWidth="1"/>
    <col min="15881" max="15881" width="16.33203125" style="42" customWidth="1"/>
    <col min="15882" max="15882" width="12.5546875" style="42" customWidth="1"/>
    <col min="15883" max="15883" width="17.5546875" style="42" customWidth="1"/>
    <col min="15884" max="15884" width="12" style="42" customWidth="1"/>
    <col min="15885" max="15885" width="8.5546875" style="42"/>
    <col min="15886" max="15886" width="12" style="42" customWidth="1"/>
    <col min="15887" max="15887" width="11.44140625" style="42" customWidth="1"/>
    <col min="15888" max="15889" width="12" style="42" customWidth="1"/>
    <col min="15890" max="16126" width="8.5546875" style="42"/>
    <col min="16127" max="16127" width="13.33203125" style="42" bestFit="1" customWidth="1"/>
    <col min="16128" max="16128" width="16.33203125" style="42" customWidth="1"/>
    <col min="16129" max="16129" width="15.33203125" style="42" customWidth="1"/>
    <col min="16130" max="16130" width="14.44140625" style="42" customWidth="1"/>
    <col min="16131" max="16131" width="14.33203125" style="42" bestFit="1" customWidth="1"/>
    <col min="16132" max="16132" width="12.6640625" style="42" customWidth="1"/>
    <col min="16133" max="16133" width="19" style="42" customWidth="1"/>
    <col min="16134" max="16134" width="13" style="42" customWidth="1"/>
    <col min="16135" max="16135" width="11.6640625" style="42" customWidth="1"/>
    <col min="16136" max="16136" width="12.6640625" style="42" customWidth="1"/>
    <col min="16137" max="16137" width="16.33203125" style="42" customWidth="1"/>
    <col min="16138" max="16138" width="12.5546875" style="42" customWidth="1"/>
    <col min="16139" max="16139" width="17.5546875" style="42" customWidth="1"/>
    <col min="16140" max="16140" width="12" style="42" customWidth="1"/>
    <col min="16141" max="16141" width="8.5546875" style="42"/>
    <col min="16142" max="16142" width="12" style="42" customWidth="1"/>
    <col min="16143" max="16143" width="11.44140625" style="42" customWidth="1"/>
    <col min="16144" max="16145" width="12" style="42" customWidth="1"/>
    <col min="16146" max="16384" width="8.5546875" style="42"/>
  </cols>
  <sheetData>
    <row r="1" spans="1:14" ht="14.25" customHeight="1" x14ac:dyDescent="0.35">
      <c r="A1" s="470" t="s">
        <v>325</v>
      </c>
      <c r="B1" s="471"/>
      <c r="C1" s="471"/>
      <c r="D1" s="472"/>
      <c r="E1" s="473"/>
      <c r="F1" s="474"/>
      <c r="H1" s="478" t="s">
        <v>1</v>
      </c>
      <c r="I1" s="479"/>
      <c r="J1" s="479"/>
      <c r="K1" s="480"/>
    </row>
    <row r="2" spans="1:14" ht="25.2" customHeight="1" x14ac:dyDescent="0.35">
      <c r="A2" s="542" t="s">
        <v>326</v>
      </c>
      <c r="B2" s="543"/>
      <c r="C2" s="543"/>
      <c r="D2" s="475"/>
      <c r="E2" s="476"/>
      <c r="F2" s="477"/>
      <c r="H2" s="481" t="s">
        <v>298</v>
      </c>
      <c r="I2" s="552"/>
      <c r="J2" s="552"/>
      <c r="K2" s="553"/>
    </row>
    <row r="3" spans="1:14" ht="19.5" customHeight="1" thickBot="1" x14ac:dyDescent="0.4">
      <c r="A3" s="550" t="s">
        <v>327</v>
      </c>
      <c r="B3" s="551"/>
      <c r="C3" s="551"/>
      <c r="D3" s="551"/>
      <c r="E3" s="551"/>
      <c r="F3" s="559"/>
      <c r="H3" s="554"/>
      <c r="I3" s="555"/>
      <c r="J3" s="555"/>
      <c r="K3" s="556"/>
    </row>
    <row r="4" spans="1:14" ht="16.5" customHeight="1" x14ac:dyDescent="0.35">
      <c r="A4" s="54"/>
      <c r="B4" s="54"/>
      <c r="C4" s="54"/>
      <c r="D4" s="54"/>
      <c r="E4" s="54"/>
      <c r="F4" s="54"/>
      <c r="G4" s="54"/>
      <c r="H4" s="54"/>
      <c r="I4" s="54"/>
      <c r="J4" s="54"/>
      <c r="K4" s="56"/>
    </row>
    <row r="5" spans="1:14" ht="19.5" customHeight="1" x14ac:dyDescent="0.35">
      <c r="A5" s="557" t="s">
        <v>89</v>
      </c>
      <c r="B5" s="558"/>
      <c r="C5" s="558"/>
      <c r="D5" s="558"/>
      <c r="E5" s="558"/>
      <c r="F5" s="558"/>
      <c r="G5" s="558"/>
      <c r="H5" s="558"/>
      <c r="I5" s="558"/>
      <c r="J5" s="558"/>
      <c r="K5" s="558"/>
    </row>
    <row r="6" spans="1:14" ht="66" customHeight="1" x14ac:dyDescent="0.35">
      <c r="A6" s="487" t="s">
        <v>5</v>
      </c>
      <c r="B6" s="57" t="s">
        <v>6</v>
      </c>
      <c r="C6" s="57" t="s">
        <v>24</v>
      </c>
      <c r="D6" s="57" t="s">
        <v>247</v>
      </c>
      <c r="E6" s="57" t="s">
        <v>199</v>
      </c>
      <c r="F6" s="57"/>
      <c r="G6" s="57" t="s">
        <v>25</v>
      </c>
      <c r="H6" s="57" t="s">
        <v>84</v>
      </c>
      <c r="I6" s="88" t="s">
        <v>26</v>
      </c>
      <c r="J6" s="90" t="s">
        <v>37</v>
      </c>
      <c r="K6" s="90" t="s">
        <v>38</v>
      </c>
    </row>
    <row r="7" spans="1:14" ht="18" customHeight="1" x14ac:dyDescent="0.35">
      <c r="A7" s="487"/>
      <c r="B7" s="59" t="s">
        <v>81</v>
      </c>
      <c r="C7" s="60">
        <v>60102.87</v>
      </c>
      <c r="D7" s="376">
        <f>178.02*13</f>
        <v>2314.2600000000002</v>
      </c>
      <c r="E7" s="377">
        <f>46.23*13</f>
        <v>600.99</v>
      </c>
      <c r="F7" s="378"/>
      <c r="G7" s="63">
        <f>+C7+D7+E7</f>
        <v>63018.12</v>
      </c>
      <c r="H7" s="64">
        <f>G7*38.38%</f>
        <v>24186.354456000005</v>
      </c>
      <c r="I7" s="65">
        <f>+ROUND(+G7+H7,2)</f>
        <v>87204.47</v>
      </c>
      <c r="J7" s="91">
        <v>2</v>
      </c>
      <c r="K7" s="105">
        <f>+ROUND(I7*J7,2)</f>
        <v>174408.94</v>
      </c>
    </row>
    <row r="8" spans="1:14" ht="18" customHeight="1" x14ac:dyDescent="0.35">
      <c r="A8" s="487"/>
      <c r="B8" s="59" t="s">
        <v>8</v>
      </c>
      <c r="C8" s="60">
        <v>47015.77</v>
      </c>
      <c r="D8" s="376">
        <f>139.22*13</f>
        <v>1809.86</v>
      </c>
      <c r="E8" s="240">
        <f>36.17*13</f>
        <v>470.21000000000004</v>
      </c>
      <c r="F8" s="378"/>
      <c r="G8" s="63">
        <f>+C8+D8+E8</f>
        <v>49295.839999999997</v>
      </c>
      <c r="H8" s="64">
        <f>G8*38.38%</f>
        <v>18919.743392</v>
      </c>
      <c r="I8" s="65">
        <f>+ROUND(+G8+H8,2)</f>
        <v>68215.58</v>
      </c>
      <c r="J8" s="91">
        <v>3</v>
      </c>
      <c r="K8" s="105">
        <f>+ROUND(I8*J8,2)</f>
        <v>204646.74</v>
      </c>
      <c r="L8" s="93"/>
      <c r="N8" s="50"/>
    </row>
    <row r="9" spans="1:14" ht="14.25" customHeight="1" x14ac:dyDescent="0.35">
      <c r="A9" s="69"/>
      <c r="B9" s="70"/>
      <c r="C9" s="106"/>
      <c r="D9" s="106"/>
      <c r="E9" s="106"/>
      <c r="F9" s="106"/>
      <c r="G9" s="106"/>
      <c r="H9" s="106"/>
      <c r="I9" s="106"/>
      <c r="J9" s="107"/>
      <c r="K9" s="106"/>
      <c r="L9" s="93"/>
      <c r="M9" s="50"/>
      <c r="N9" s="50"/>
    </row>
    <row r="10" spans="1:14" ht="81" customHeight="1" x14ac:dyDescent="0.35">
      <c r="A10" s="488" t="s">
        <v>9</v>
      </c>
      <c r="B10" s="72"/>
      <c r="C10" s="57" t="s">
        <v>167</v>
      </c>
      <c r="D10" s="57" t="s">
        <v>199</v>
      </c>
      <c r="E10" s="57" t="s">
        <v>27</v>
      </c>
      <c r="F10" s="57" t="s">
        <v>28</v>
      </c>
      <c r="G10" s="57" t="s">
        <v>10</v>
      </c>
      <c r="H10" s="57" t="s">
        <v>29</v>
      </c>
      <c r="I10" s="375" t="s">
        <v>26</v>
      </c>
      <c r="J10" s="90" t="s">
        <v>37</v>
      </c>
      <c r="K10" s="90" t="s">
        <v>38</v>
      </c>
      <c r="N10" s="50"/>
    </row>
    <row r="11" spans="1:14" ht="15.75" customHeight="1" x14ac:dyDescent="0.35">
      <c r="A11" s="489"/>
      <c r="B11" s="240" t="s">
        <v>220</v>
      </c>
      <c r="C11" s="380">
        <f>34634.49/12*13</f>
        <v>37520.697500000002</v>
      </c>
      <c r="D11" s="380">
        <f>28.86*13</f>
        <v>375.18</v>
      </c>
      <c r="E11" s="380"/>
      <c r="F11" s="380"/>
      <c r="G11" s="380">
        <f>+C11+D11+E11+F11</f>
        <v>37895.877500000002</v>
      </c>
      <c r="H11" s="380">
        <f>+(C11+D11+E11)*38.38%+(F11*32.7%)</f>
        <v>14544.437784500002</v>
      </c>
      <c r="I11" s="379" t="str">
        <f>+IF(E11&lt;&gt;0,+ROUND(+G11+H11,2),"0")</f>
        <v>0</v>
      </c>
      <c r="J11" s="89">
        <v>0</v>
      </c>
      <c r="K11" s="105">
        <f>+ROUND(I11*J11,2)</f>
        <v>0</v>
      </c>
    </row>
    <row r="12" spans="1:14" x14ac:dyDescent="0.35">
      <c r="A12" s="489"/>
      <c r="B12" s="70"/>
      <c r="C12" s="71"/>
      <c r="D12" s="71"/>
      <c r="E12" s="71"/>
      <c r="F12" s="71"/>
      <c r="G12" s="71"/>
      <c r="H12" s="71"/>
      <c r="I12" s="106"/>
      <c r="J12" s="107"/>
      <c r="K12" s="106"/>
    </row>
    <row r="13" spans="1:14" ht="126" x14ac:dyDescent="0.35">
      <c r="A13" s="489"/>
      <c r="B13" s="72"/>
      <c r="C13" s="57" t="s">
        <v>200</v>
      </c>
      <c r="D13" s="57" t="s">
        <v>201</v>
      </c>
      <c r="E13" s="57" t="s">
        <v>234</v>
      </c>
      <c r="F13" s="57" t="s">
        <v>203</v>
      </c>
      <c r="G13" s="57" t="s">
        <v>32</v>
      </c>
      <c r="H13" s="57" t="s">
        <v>231</v>
      </c>
      <c r="I13" s="375" t="s">
        <v>26</v>
      </c>
      <c r="J13" s="90" t="s">
        <v>37</v>
      </c>
      <c r="K13" s="90" t="s">
        <v>38</v>
      </c>
    </row>
    <row r="14" spans="1:14" x14ac:dyDescent="0.35">
      <c r="A14" s="489"/>
      <c r="B14" s="240" t="s">
        <v>11</v>
      </c>
      <c r="C14" s="60">
        <f>25363.13</f>
        <v>25363.13</v>
      </c>
      <c r="D14" s="376">
        <f>21.14*12</f>
        <v>253.68</v>
      </c>
      <c r="E14" s="376"/>
      <c r="F14" s="73">
        <f>+ROUND((C14+D14+E14)/12,2)</f>
        <v>2134.73</v>
      </c>
      <c r="G14" s="376">
        <f>+F14+D14+C14+E14</f>
        <v>27751.54</v>
      </c>
      <c r="H14" s="64">
        <f>G14*38.38%</f>
        <v>10651.041052</v>
      </c>
      <c r="I14" s="379">
        <f>+ROUND(+G14+H14,2)</f>
        <v>38402.58</v>
      </c>
      <c r="J14" s="91">
        <v>75</v>
      </c>
      <c r="K14" s="105">
        <f>+ROUND(I14*J14,2)</f>
        <v>2880193.5</v>
      </c>
    </row>
    <row r="15" spans="1:14" ht="5.25" customHeight="1" x14ac:dyDescent="0.35">
      <c r="A15" s="489"/>
      <c r="B15" s="74"/>
      <c r="C15" s="75"/>
      <c r="D15" s="76"/>
      <c r="E15" s="76"/>
      <c r="F15" s="77"/>
      <c r="G15" s="75"/>
      <c r="H15" s="75"/>
      <c r="I15" s="75"/>
      <c r="J15" s="77"/>
      <c r="K15" s="77"/>
    </row>
    <row r="16" spans="1:14" x14ac:dyDescent="0.35">
      <c r="A16" s="489"/>
      <c r="B16" s="240" t="s">
        <v>12</v>
      </c>
      <c r="C16" s="60">
        <f>20884.37</f>
        <v>20884.37</v>
      </c>
      <c r="D16" s="376">
        <f>17.4*12</f>
        <v>208.79999999999998</v>
      </c>
      <c r="E16" s="376"/>
      <c r="F16" s="73">
        <f>+ROUND((C16+D16+E16)/12,2)</f>
        <v>1757.76</v>
      </c>
      <c r="G16" s="376">
        <f>+F16+D16+C16+E16</f>
        <v>22850.93</v>
      </c>
      <c r="H16" s="64">
        <f>G16*38.38%</f>
        <v>8770.1869340000012</v>
      </c>
      <c r="I16" s="379">
        <f>+ROUND(+G16+H16,2)</f>
        <v>31621.119999999999</v>
      </c>
      <c r="J16" s="91">
        <v>344</v>
      </c>
      <c r="K16" s="105">
        <f>+ROUND(I16*J16,2)</f>
        <v>10877665.279999999</v>
      </c>
    </row>
    <row r="17" spans="1:11" ht="6.75" customHeight="1" x14ac:dyDescent="0.35">
      <c r="A17" s="489"/>
      <c r="B17" s="79"/>
      <c r="C17" s="381"/>
      <c r="D17" s="382"/>
      <c r="E17" s="382"/>
      <c r="F17" s="80"/>
      <c r="G17" s="383"/>
      <c r="H17" s="382"/>
      <c r="I17" s="382"/>
      <c r="J17" s="80"/>
      <c r="K17" s="80"/>
    </row>
    <row r="18" spans="1:11" ht="21.75" customHeight="1" x14ac:dyDescent="0.35">
      <c r="A18" s="489"/>
      <c r="B18" s="240" t="s">
        <v>13</v>
      </c>
      <c r="C18" s="60">
        <f>19847.64</f>
        <v>19847.64</v>
      </c>
      <c r="D18" s="376">
        <f>16.54*12</f>
        <v>198.48</v>
      </c>
      <c r="E18" s="376"/>
      <c r="F18" s="73">
        <f>+ROUND((C18+D18+E18)/12,2)</f>
        <v>1670.51</v>
      </c>
      <c r="G18" s="376">
        <f>+F18+D18+C18+E18</f>
        <v>21716.63</v>
      </c>
      <c r="H18" s="64">
        <f>G18*38.38%</f>
        <v>8334.8425940000016</v>
      </c>
      <c r="I18" s="379">
        <f>+ROUND(+G18+H18,2)</f>
        <v>30051.47</v>
      </c>
      <c r="J18" s="91">
        <v>9</v>
      </c>
      <c r="K18" s="105">
        <f>+ROUND(I18*J18,2)</f>
        <v>270463.23</v>
      </c>
    </row>
    <row r="19" spans="1:11" ht="7.5" customHeight="1" x14ac:dyDescent="0.35">
      <c r="A19" s="490"/>
      <c r="B19" s="74"/>
      <c r="C19" s="109"/>
      <c r="D19" s="76"/>
      <c r="E19" s="110"/>
      <c r="F19" s="109"/>
      <c r="G19" s="109"/>
      <c r="H19" s="111"/>
      <c r="I19" s="111"/>
      <c r="J19" s="111"/>
      <c r="K19" s="111"/>
    </row>
    <row r="20" spans="1:11" ht="18.75" customHeight="1" x14ac:dyDescent="0.35">
      <c r="B20" s="43"/>
      <c r="C20" s="112"/>
      <c r="D20" s="113"/>
      <c r="E20" s="113"/>
      <c r="F20" s="112"/>
      <c r="G20" s="114" t="s">
        <v>15</v>
      </c>
      <c r="H20" s="115" t="s">
        <v>236</v>
      </c>
      <c r="I20" s="116"/>
      <c r="J20" s="117">
        <f>+J7</f>
        <v>2</v>
      </c>
      <c r="K20" s="118">
        <f>+K7</f>
        <v>174408.94</v>
      </c>
    </row>
    <row r="21" spans="1:11" ht="18.75" customHeight="1" x14ac:dyDescent="0.35">
      <c r="B21" s="98"/>
      <c r="C21" s="98"/>
      <c r="D21" s="43"/>
      <c r="E21" s="43"/>
      <c r="F21" s="98"/>
      <c r="G21" s="114" t="s">
        <v>15</v>
      </c>
      <c r="H21" s="119" t="s">
        <v>237</v>
      </c>
      <c r="I21" s="62"/>
      <c r="J21" s="120">
        <f>+SUM(J8:J19)</f>
        <v>431</v>
      </c>
      <c r="K21" s="105">
        <f>+SUM(K8:K19)</f>
        <v>14232968.75</v>
      </c>
    </row>
    <row r="22" spans="1:11" ht="18.75" customHeight="1" x14ac:dyDescent="0.35">
      <c r="B22" s="98"/>
      <c r="C22" s="98"/>
      <c r="D22" s="98"/>
      <c r="E22" s="98"/>
      <c r="F22" s="98"/>
      <c r="G22" s="98"/>
      <c r="H22" s="30" t="s">
        <v>18</v>
      </c>
      <c r="I22" s="30"/>
      <c r="J22" s="99">
        <f>+SUM(J7:J19)</f>
        <v>433</v>
      </c>
      <c r="K22" s="92">
        <f>+SUM(K7:K19)</f>
        <v>14407377.689999999</v>
      </c>
    </row>
    <row r="23" spans="1:11" ht="18.75" customHeight="1" x14ac:dyDescent="0.35"/>
    <row r="24" spans="1:11" ht="92.4" customHeight="1" x14ac:dyDescent="0.35">
      <c r="H24" s="520" t="s">
        <v>221</v>
      </c>
      <c r="I24" s="520"/>
      <c r="J24" s="520"/>
      <c r="K24" s="447" t="s">
        <v>235</v>
      </c>
    </row>
    <row r="25" spans="1:11" ht="18.75" customHeight="1" x14ac:dyDescent="0.35">
      <c r="H25" s="563" t="s">
        <v>225</v>
      </c>
      <c r="I25" s="564"/>
      <c r="J25" s="565"/>
      <c r="K25" s="443"/>
    </row>
    <row r="26" spans="1:11" ht="18.75" customHeight="1" x14ac:dyDescent="0.35">
      <c r="H26" s="510" t="s">
        <v>226</v>
      </c>
      <c r="I26" s="510"/>
      <c r="J26" s="510"/>
      <c r="K26" s="444"/>
    </row>
    <row r="27" spans="1:11" ht="18.75" customHeight="1" x14ac:dyDescent="0.35">
      <c r="I27" s="511"/>
      <c r="J27" s="511"/>
    </row>
    <row r="28" spans="1:11" ht="18.75" customHeight="1" x14ac:dyDescent="0.35">
      <c r="H28" s="516" t="s">
        <v>244</v>
      </c>
      <c r="I28" s="516"/>
      <c r="J28" s="516"/>
      <c r="K28" s="397" t="s">
        <v>228</v>
      </c>
    </row>
    <row r="29" spans="1:11" ht="36.6" customHeight="1" x14ac:dyDescent="0.35">
      <c r="H29" s="510" t="s">
        <v>245</v>
      </c>
      <c r="I29" s="510"/>
      <c r="J29" s="510"/>
      <c r="K29" s="396">
        <f>+K20-K25</f>
        <v>174408.94</v>
      </c>
    </row>
    <row r="30" spans="1:11" ht="45" customHeight="1" x14ac:dyDescent="0.35">
      <c r="H30" s="510" t="s">
        <v>246</v>
      </c>
      <c r="I30" s="510"/>
      <c r="J30" s="510"/>
      <c r="K30" s="127">
        <f>+K21-K26</f>
        <v>14232968.75</v>
      </c>
    </row>
    <row r="31" spans="1:11" ht="18.75" customHeight="1" x14ac:dyDescent="0.35">
      <c r="I31" s="78"/>
      <c r="J31" s="78"/>
      <c r="K31" s="78"/>
    </row>
    <row r="32" spans="1:11" ht="18.75" customHeight="1" thickBot="1" x14ac:dyDescent="0.4">
      <c r="I32" s="78"/>
      <c r="J32" s="78"/>
      <c r="K32" s="78"/>
    </row>
    <row r="33" spans="1:11" x14ac:dyDescent="0.35">
      <c r="A33" s="529" t="s">
        <v>48</v>
      </c>
      <c r="B33" s="530"/>
      <c r="C33" s="530"/>
      <c r="D33" s="530"/>
      <c r="E33" s="530"/>
      <c r="F33" s="530"/>
      <c r="G33" s="530"/>
      <c r="H33" s="530"/>
      <c r="I33" s="530"/>
      <c r="J33" s="530"/>
      <c r="K33" s="531"/>
    </row>
    <row r="34" spans="1:11" ht="62.1" customHeight="1" x14ac:dyDescent="0.35">
      <c r="A34" s="498" t="s">
        <v>87</v>
      </c>
      <c r="B34" s="498"/>
      <c r="C34" s="498"/>
      <c r="D34" s="498"/>
      <c r="E34" s="498"/>
      <c r="F34" s="498"/>
      <c r="G34" s="498"/>
      <c r="H34" s="498"/>
      <c r="I34" s="498"/>
      <c r="J34" s="498"/>
      <c r="K34" s="498"/>
    </row>
    <row r="35" spans="1:11" ht="51.75" customHeight="1" thickBot="1" x14ac:dyDescent="0.4">
      <c r="A35" s="560" t="s">
        <v>91</v>
      </c>
      <c r="B35" s="561"/>
      <c r="C35" s="561"/>
      <c r="D35" s="561"/>
      <c r="E35" s="561"/>
      <c r="F35" s="561"/>
      <c r="G35" s="561"/>
      <c r="H35" s="561"/>
      <c r="I35" s="561"/>
      <c r="J35" s="561"/>
      <c r="K35" s="562"/>
    </row>
  </sheetData>
  <sheetProtection selectLockedCells="1" selectUnlockedCells="1"/>
  <mergeCells count="17">
    <mergeCell ref="A6:A8"/>
    <mergeCell ref="A33:K33"/>
    <mergeCell ref="A34:K34"/>
    <mergeCell ref="A35:K35"/>
    <mergeCell ref="A10:A19"/>
    <mergeCell ref="H24:J24"/>
    <mergeCell ref="H25:J25"/>
    <mergeCell ref="H26:J26"/>
    <mergeCell ref="I27:J27"/>
    <mergeCell ref="H28:J28"/>
    <mergeCell ref="H29:J29"/>
    <mergeCell ref="H30:J30"/>
    <mergeCell ref="A2:C2"/>
    <mergeCell ref="A5:K5"/>
    <mergeCell ref="H1:K1"/>
    <mergeCell ref="H2:K3"/>
    <mergeCell ref="A3:F3"/>
  </mergeCells>
  <pageMargins left="0.45" right="0.47013888888888888" top="0.62013888888888891" bottom="0.47013888888888888" header="0.51180555555555551" footer="0.51180555555555551"/>
  <pageSetup paperSize="9" scale="69"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N24"/>
  <sheetViews>
    <sheetView showGridLines="0" zoomScale="60" zoomScaleNormal="60" workbookViewId="0">
      <selection activeCell="H1" sqref="H1:K3"/>
    </sheetView>
  </sheetViews>
  <sheetFormatPr defaultColWidth="8.5546875" defaultRowHeight="18" x14ac:dyDescent="0.35"/>
  <cols>
    <col min="1" max="1" width="8.5546875" style="42" customWidth="1"/>
    <col min="2" max="2" width="13.33203125" style="42" bestFit="1" customWidth="1"/>
    <col min="3" max="3" width="16.33203125" style="42" customWidth="1"/>
    <col min="4" max="4" width="22" style="42" customWidth="1"/>
    <col min="5" max="5" width="14.44140625" style="42" customWidth="1"/>
    <col min="6" max="6" width="14.33203125" style="42" bestFit="1" customWidth="1"/>
    <col min="7" max="7" width="12.6640625" style="42" customWidth="1"/>
    <col min="8" max="8" width="19" style="42" customWidth="1"/>
    <col min="9" max="9" width="18.5546875" style="42" customWidth="1"/>
    <col min="10" max="10" width="16.33203125" style="42" customWidth="1"/>
    <col min="11" max="11" width="17.6640625" style="42" customWidth="1"/>
    <col min="12" max="12" width="12" style="42" customWidth="1"/>
    <col min="13" max="13" width="8.5546875" style="42"/>
    <col min="14" max="14" width="12" style="42" customWidth="1"/>
    <col min="15" max="15" width="11.44140625" style="42" customWidth="1"/>
    <col min="16" max="17" width="12" style="42" customWidth="1"/>
    <col min="18" max="254" width="8.5546875" style="42"/>
    <col min="255" max="255" width="13.33203125" style="42" bestFit="1" customWidth="1"/>
    <col min="256" max="256" width="16.33203125" style="42" customWidth="1"/>
    <col min="257" max="257" width="15.33203125" style="42" customWidth="1"/>
    <col min="258" max="258" width="14.44140625" style="42" customWidth="1"/>
    <col min="259" max="259" width="14.33203125" style="42" bestFit="1" customWidth="1"/>
    <col min="260" max="260" width="12.6640625" style="42" customWidth="1"/>
    <col min="261" max="261" width="19" style="42" customWidth="1"/>
    <col min="262" max="262" width="13" style="42" customWidth="1"/>
    <col min="263" max="263" width="11.6640625" style="42" customWidth="1"/>
    <col min="264" max="264" width="12.6640625" style="42" customWidth="1"/>
    <col min="265" max="265" width="16.33203125" style="42" customWidth="1"/>
    <col min="266" max="266" width="12.5546875" style="42" customWidth="1"/>
    <col min="267" max="267" width="17.5546875" style="42" customWidth="1"/>
    <col min="268" max="268" width="12" style="42" customWidth="1"/>
    <col min="269" max="269" width="8.5546875" style="42"/>
    <col min="270" max="270" width="12" style="42" customWidth="1"/>
    <col min="271" max="271" width="11.44140625" style="42" customWidth="1"/>
    <col min="272" max="273" width="12" style="42" customWidth="1"/>
    <col min="274" max="510" width="8.5546875" style="42"/>
    <col min="511" max="511" width="13.33203125" style="42" bestFit="1" customWidth="1"/>
    <col min="512" max="512" width="16.33203125" style="42" customWidth="1"/>
    <col min="513" max="513" width="15.33203125" style="42" customWidth="1"/>
    <col min="514" max="514" width="14.44140625" style="42" customWidth="1"/>
    <col min="515" max="515" width="14.33203125" style="42" bestFit="1" customWidth="1"/>
    <col min="516" max="516" width="12.6640625" style="42" customWidth="1"/>
    <col min="517" max="517" width="19" style="42" customWidth="1"/>
    <col min="518" max="518" width="13" style="42" customWidth="1"/>
    <col min="519" max="519" width="11.6640625" style="42" customWidth="1"/>
    <col min="520" max="520" width="12.6640625" style="42" customWidth="1"/>
    <col min="521" max="521" width="16.33203125" style="42" customWidth="1"/>
    <col min="522" max="522" width="12.5546875" style="42" customWidth="1"/>
    <col min="523" max="523" width="17.5546875" style="42" customWidth="1"/>
    <col min="524" max="524" width="12" style="42" customWidth="1"/>
    <col min="525" max="525" width="8.5546875" style="42"/>
    <col min="526" max="526" width="12" style="42" customWidth="1"/>
    <col min="527" max="527" width="11.44140625" style="42" customWidth="1"/>
    <col min="528" max="529" width="12" style="42" customWidth="1"/>
    <col min="530" max="766" width="8.5546875" style="42"/>
    <col min="767" max="767" width="13.33203125" style="42" bestFit="1" customWidth="1"/>
    <col min="768" max="768" width="16.33203125" style="42" customWidth="1"/>
    <col min="769" max="769" width="15.33203125" style="42" customWidth="1"/>
    <col min="770" max="770" width="14.44140625" style="42" customWidth="1"/>
    <col min="771" max="771" width="14.33203125" style="42" bestFit="1" customWidth="1"/>
    <col min="772" max="772" width="12.6640625" style="42" customWidth="1"/>
    <col min="773" max="773" width="19" style="42" customWidth="1"/>
    <col min="774" max="774" width="13" style="42" customWidth="1"/>
    <col min="775" max="775" width="11.6640625" style="42" customWidth="1"/>
    <col min="776" max="776" width="12.6640625" style="42" customWidth="1"/>
    <col min="777" max="777" width="16.33203125" style="42" customWidth="1"/>
    <col min="778" max="778" width="12.5546875" style="42" customWidth="1"/>
    <col min="779" max="779" width="17.5546875" style="42" customWidth="1"/>
    <col min="780" max="780" width="12" style="42" customWidth="1"/>
    <col min="781" max="781" width="8.5546875" style="42"/>
    <col min="782" max="782" width="12" style="42" customWidth="1"/>
    <col min="783" max="783" width="11.44140625" style="42" customWidth="1"/>
    <col min="784" max="785" width="12" style="42" customWidth="1"/>
    <col min="786" max="1022" width="8.5546875" style="42"/>
    <col min="1023" max="1023" width="13.33203125" style="42" bestFit="1" customWidth="1"/>
    <col min="1024" max="1024" width="16.33203125" style="42" customWidth="1"/>
    <col min="1025" max="1025" width="15.33203125" style="42" customWidth="1"/>
    <col min="1026" max="1026" width="14.44140625" style="42" customWidth="1"/>
    <col min="1027" max="1027" width="14.33203125" style="42" bestFit="1" customWidth="1"/>
    <col min="1028" max="1028" width="12.6640625" style="42" customWidth="1"/>
    <col min="1029" max="1029" width="19" style="42" customWidth="1"/>
    <col min="1030" max="1030" width="13" style="42" customWidth="1"/>
    <col min="1031" max="1031" width="11.6640625" style="42" customWidth="1"/>
    <col min="1032" max="1032" width="12.6640625" style="42" customWidth="1"/>
    <col min="1033" max="1033" width="16.33203125" style="42" customWidth="1"/>
    <col min="1034" max="1034" width="12.5546875" style="42" customWidth="1"/>
    <col min="1035" max="1035" width="17.5546875" style="42" customWidth="1"/>
    <col min="1036" max="1036" width="12" style="42" customWidth="1"/>
    <col min="1037" max="1037" width="8.5546875" style="42"/>
    <col min="1038" max="1038" width="12" style="42" customWidth="1"/>
    <col min="1039" max="1039" width="11.44140625" style="42" customWidth="1"/>
    <col min="1040" max="1041" width="12" style="42" customWidth="1"/>
    <col min="1042" max="1278" width="8.5546875" style="42"/>
    <col min="1279" max="1279" width="13.33203125" style="42" bestFit="1" customWidth="1"/>
    <col min="1280" max="1280" width="16.33203125" style="42" customWidth="1"/>
    <col min="1281" max="1281" width="15.33203125" style="42" customWidth="1"/>
    <col min="1282" max="1282" width="14.44140625" style="42" customWidth="1"/>
    <col min="1283" max="1283" width="14.33203125" style="42" bestFit="1" customWidth="1"/>
    <col min="1284" max="1284" width="12.6640625" style="42" customWidth="1"/>
    <col min="1285" max="1285" width="19" style="42" customWidth="1"/>
    <col min="1286" max="1286" width="13" style="42" customWidth="1"/>
    <col min="1287" max="1287" width="11.6640625" style="42" customWidth="1"/>
    <col min="1288" max="1288" width="12.6640625" style="42" customWidth="1"/>
    <col min="1289" max="1289" width="16.33203125" style="42" customWidth="1"/>
    <col min="1290" max="1290" width="12.5546875" style="42" customWidth="1"/>
    <col min="1291" max="1291" width="17.5546875" style="42" customWidth="1"/>
    <col min="1292" max="1292" width="12" style="42" customWidth="1"/>
    <col min="1293" max="1293" width="8.5546875" style="42"/>
    <col min="1294" max="1294" width="12" style="42" customWidth="1"/>
    <col min="1295" max="1295" width="11.44140625" style="42" customWidth="1"/>
    <col min="1296" max="1297" width="12" style="42" customWidth="1"/>
    <col min="1298" max="1534" width="8.5546875" style="42"/>
    <col min="1535" max="1535" width="13.33203125" style="42" bestFit="1" customWidth="1"/>
    <col min="1536" max="1536" width="16.33203125" style="42" customWidth="1"/>
    <col min="1537" max="1537" width="15.33203125" style="42" customWidth="1"/>
    <col min="1538" max="1538" width="14.44140625" style="42" customWidth="1"/>
    <col min="1539" max="1539" width="14.33203125" style="42" bestFit="1" customWidth="1"/>
    <col min="1540" max="1540" width="12.6640625" style="42" customWidth="1"/>
    <col min="1541" max="1541" width="19" style="42" customWidth="1"/>
    <col min="1542" max="1542" width="13" style="42" customWidth="1"/>
    <col min="1543" max="1543" width="11.6640625" style="42" customWidth="1"/>
    <col min="1544" max="1544" width="12.6640625" style="42" customWidth="1"/>
    <col min="1545" max="1545" width="16.33203125" style="42" customWidth="1"/>
    <col min="1546" max="1546" width="12.5546875" style="42" customWidth="1"/>
    <col min="1547" max="1547" width="17.5546875" style="42" customWidth="1"/>
    <col min="1548" max="1548" width="12" style="42" customWidth="1"/>
    <col min="1549" max="1549" width="8.5546875" style="42"/>
    <col min="1550" max="1550" width="12" style="42" customWidth="1"/>
    <col min="1551" max="1551" width="11.44140625" style="42" customWidth="1"/>
    <col min="1552" max="1553" width="12" style="42" customWidth="1"/>
    <col min="1554" max="1790" width="8.5546875" style="42"/>
    <col min="1791" max="1791" width="13.33203125" style="42" bestFit="1" customWidth="1"/>
    <col min="1792" max="1792" width="16.33203125" style="42" customWidth="1"/>
    <col min="1793" max="1793" width="15.33203125" style="42" customWidth="1"/>
    <col min="1794" max="1794" width="14.44140625" style="42" customWidth="1"/>
    <col min="1795" max="1795" width="14.33203125" style="42" bestFit="1" customWidth="1"/>
    <col min="1796" max="1796" width="12.6640625" style="42" customWidth="1"/>
    <col min="1797" max="1797" width="19" style="42" customWidth="1"/>
    <col min="1798" max="1798" width="13" style="42" customWidth="1"/>
    <col min="1799" max="1799" width="11.6640625" style="42" customWidth="1"/>
    <col min="1800" max="1800" width="12.6640625" style="42" customWidth="1"/>
    <col min="1801" max="1801" width="16.33203125" style="42" customWidth="1"/>
    <col min="1802" max="1802" width="12.5546875" style="42" customWidth="1"/>
    <col min="1803" max="1803" width="17.5546875" style="42" customWidth="1"/>
    <col min="1804" max="1804" width="12" style="42" customWidth="1"/>
    <col min="1805" max="1805" width="8.5546875" style="42"/>
    <col min="1806" max="1806" width="12" style="42" customWidth="1"/>
    <col min="1807" max="1807" width="11.44140625" style="42" customWidth="1"/>
    <col min="1808" max="1809" width="12" style="42" customWidth="1"/>
    <col min="1810" max="2046" width="8.5546875" style="42"/>
    <col min="2047" max="2047" width="13.33203125" style="42" bestFit="1" customWidth="1"/>
    <col min="2048" max="2048" width="16.33203125" style="42" customWidth="1"/>
    <col min="2049" max="2049" width="15.33203125" style="42" customWidth="1"/>
    <col min="2050" max="2050" width="14.44140625" style="42" customWidth="1"/>
    <col min="2051" max="2051" width="14.33203125" style="42" bestFit="1" customWidth="1"/>
    <col min="2052" max="2052" width="12.6640625" style="42" customWidth="1"/>
    <col min="2053" max="2053" width="19" style="42" customWidth="1"/>
    <col min="2054" max="2054" width="13" style="42" customWidth="1"/>
    <col min="2055" max="2055" width="11.6640625" style="42" customWidth="1"/>
    <col min="2056" max="2056" width="12.6640625" style="42" customWidth="1"/>
    <col min="2057" max="2057" width="16.33203125" style="42" customWidth="1"/>
    <col min="2058" max="2058" width="12.5546875" style="42" customWidth="1"/>
    <col min="2059" max="2059" width="17.5546875" style="42" customWidth="1"/>
    <col min="2060" max="2060" width="12" style="42" customWidth="1"/>
    <col min="2061" max="2061" width="8.5546875" style="42"/>
    <col min="2062" max="2062" width="12" style="42" customWidth="1"/>
    <col min="2063" max="2063" width="11.44140625" style="42" customWidth="1"/>
    <col min="2064" max="2065" width="12" style="42" customWidth="1"/>
    <col min="2066" max="2302" width="8.5546875" style="42"/>
    <col min="2303" max="2303" width="13.33203125" style="42" bestFit="1" customWidth="1"/>
    <col min="2304" max="2304" width="16.33203125" style="42" customWidth="1"/>
    <col min="2305" max="2305" width="15.33203125" style="42" customWidth="1"/>
    <col min="2306" max="2306" width="14.44140625" style="42" customWidth="1"/>
    <col min="2307" max="2307" width="14.33203125" style="42" bestFit="1" customWidth="1"/>
    <col min="2308" max="2308" width="12.6640625" style="42" customWidth="1"/>
    <col min="2309" max="2309" width="19" style="42" customWidth="1"/>
    <col min="2310" max="2310" width="13" style="42" customWidth="1"/>
    <col min="2311" max="2311" width="11.6640625" style="42" customWidth="1"/>
    <col min="2312" max="2312" width="12.6640625" style="42" customWidth="1"/>
    <col min="2313" max="2313" width="16.33203125" style="42" customWidth="1"/>
    <col min="2314" max="2314" width="12.5546875" style="42" customWidth="1"/>
    <col min="2315" max="2315" width="17.5546875" style="42" customWidth="1"/>
    <col min="2316" max="2316" width="12" style="42" customWidth="1"/>
    <col min="2317" max="2317" width="8.5546875" style="42"/>
    <col min="2318" max="2318" width="12" style="42" customWidth="1"/>
    <col min="2319" max="2319" width="11.44140625" style="42" customWidth="1"/>
    <col min="2320" max="2321" width="12" style="42" customWidth="1"/>
    <col min="2322" max="2558" width="8.5546875" style="42"/>
    <col min="2559" max="2559" width="13.33203125" style="42" bestFit="1" customWidth="1"/>
    <col min="2560" max="2560" width="16.33203125" style="42" customWidth="1"/>
    <col min="2561" max="2561" width="15.33203125" style="42" customWidth="1"/>
    <col min="2562" max="2562" width="14.44140625" style="42" customWidth="1"/>
    <col min="2563" max="2563" width="14.33203125" style="42" bestFit="1" customWidth="1"/>
    <col min="2564" max="2564" width="12.6640625" style="42" customWidth="1"/>
    <col min="2565" max="2565" width="19" style="42" customWidth="1"/>
    <col min="2566" max="2566" width="13" style="42" customWidth="1"/>
    <col min="2567" max="2567" width="11.6640625" style="42" customWidth="1"/>
    <col min="2568" max="2568" width="12.6640625" style="42" customWidth="1"/>
    <col min="2569" max="2569" width="16.33203125" style="42" customWidth="1"/>
    <col min="2570" max="2570" width="12.5546875" style="42" customWidth="1"/>
    <col min="2571" max="2571" width="17.5546875" style="42" customWidth="1"/>
    <col min="2572" max="2572" width="12" style="42" customWidth="1"/>
    <col min="2573" max="2573" width="8.5546875" style="42"/>
    <col min="2574" max="2574" width="12" style="42" customWidth="1"/>
    <col min="2575" max="2575" width="11.44140625" style="42" customWidth="1"/>
    <col min="2576" max="2577" width="12" style="42" customWidth="1"/>
    <col min="2578" max="2814" width="8.5546875" style="42"/>
    <col min="2815" max="2815" width="13.33203125" style="42" bestFit="1" customWidth="1"/>
    <col min="2816" max="2816" width="16.33203125" style="42" customWidth="1"/>
    <col min="2817" max="2817" width="15.33203125" style="42" customWidth="1"/>
    <col min="2818" max="2818" width="14.44140625" style="42" customWidth="1"/>
    <col min="2819" max="2819" width="14.33203125" style="42" bestFit="1" customWidth="1"/>
    <col min="2820" max="2820" width="12.6640625" style="42" customWidth="1"/>
    <col min="2821" max="2821" width="19" style="42" customWidth="1"/>
    <col min="2822" max="2822" width="13" style="42" customWidth="1"/>
    <col min="2823" max="2823" width="11.6640625" style="42" customWidth="1"/>
    <col min="2824" max="2824" width="12.6640625" style="42" customWidth="1"/>
    <col min="2825" max="2825" width="16.33203125" style="42" customWidth="1"/>
    <col min="2826" max="2826" width="12.5546875" style="42" customWidth="1"/>
    <col min="2827" max="2827" width="17.5546875" style="42" customWidth="1"/>
    <col min="2828" max="2828" width="12" style="42" customWidth="1"/>
    <col min="2829" max="2829" width="8.5546875" style="42"/>
    <col min="2830" max="2830" width="12" style="42" customWidth="1"/>
    <col min="2831" max="2831" width="11.44140625" style="42" customWidth="1"/>
    <col min="2832" max="2833" width="12" style="42" customWidth="1"/>
    <col min="2834" max="3070" width="8.5546875" style="42"/>
    <col min="3071" max="3071" width="13.33203125" style="42" bestFit="1" customWidth="1"/>
    <col min="3072" max="3072" width="16.33203125" style="42" customWidth="1"/>
    <col min="3073" max="3073" width="15.33203125" style="42" customWidth="1"/>
    <col min="3074" max="3074" width="14.44140625" style="42" customWidth="1"/>
    <col min="3075" max="3075" width="14.33203125" style="42" bestFit="1" customWidth="1"/>
    <col min="3076" max="3076" width="12.6640625" style="42" customWidth="1"/>
    <col min="3077" max="3077" width="19" style="42" customWidth="1"/>
    <col min="3078" max="3078" width="13" style="42" customWidth="1"/>
    <col min="3079" max="3079" width="11.6640625" style="42" customWidth="1"/>
    <col min="3080" max="3080" width="12.6640625" style="42" customWidth="1"/>
    <col min="3081" max="3081" width="16.33203125" style="42" customWidth="1"/>
    <col min="3082" max="3082" width="12.5546875" style="42" customWidth="1"/>
    <col min="3083" max="3083" width="17.5546875" style="42" customWidth="1"/>
    <col min="3084" max="3084" width="12" style="42" customWidth="1"/>
    <col min="3085" max="3085" width="8.5546875" style="42"/>
    <col min="3086" max="3086" width="12" style="42" customWidth="1"/>
    <col min="3087" max="3087" width="11.44140625" style="42" customWidth="1"/>
    <col min="3088" max="3089" width="12" style="42" customWidth="1"/>
    <col min="3090" max="3326" width="8.5546875" style="42"/>
    <col min="3327" max="3327" width="13.33203125" style="42" bestFit="1" customWidth="1"/>
    <col min="3328" max="3328" width="16.33203125" style="42" customWidth="1"/>
    <col min="3329" max="3329" width="15.33203125" style="42" customWidth="1"/>
    <col min="3330" max="3330" width="14.44140625" style="42" customWidth="1"/>
    <col min="3331" max="3331" width="14.33203125" style="42" bestFit="1" customWidth="1"/>
    <col min="3332" max="3332" width="12.6640625" style="42" customWidth="1"/>
    <col min="3333" max="3333" width="19" style="42" customWidth="1"/>
    <col min="3334" max="3334" width="13" style="42" customWidth="1"/>
    <col min="3335" max="3335" width="11.6640625" style="42" customWidth="1"/>
    <col min="3336" max="3336" width="12.6640625" style="42" customWidth="1"/>
    <col min="3337" max="3337" width="16.33203125" style="42" customWidth="1"/>
    <col min="3338" max="3338" width="12.5546875" style="42" customWidth="1"/>
    <col min="3339" max="3339" width="17.5546875" style="42" customWidth="1"/>
    <col min="3340" max="3340" width="12" style="42" customWidth="1"/>
    <col min="3341" max="3341" width="8.5546875" style="42"/>
    <col min="3342" max="3342" width="12" style="42" customWidth="1"/>
    <col min="3343" max="3343" width="11.44140625" style="42" customWidth="1"/>
    <col min="3344" max="3345" width="12" style="42" customWidth="1"/>
    <col min="3346" max="3582" width="8.5546875" style="42"/>
    <col min="3583" max="3583" width="13.33203125" style="42" bestFit="1" customWidth="1"/>
    <col min="3584" max="3584" width="16.33203125" style="42" customWidth="1"/>
    <col min="3585" max="3585" width="15.33203125" style="42" customWidth="1"/>
    <col min="3586" max="3586" width="14.44140625" style="42" customWidth="1"/>
    <col min="3587" max="3587" width="14.33203125" style="42" bestFit="1" customWidth="1"/>
    <col min="3588" max="3588" width="12.6640625" style="42" customWidth="1"/>
    <col min="3589" max="3589" width="19" style="42" customWidth="1"/>
    <col min="3590" max="3590" width="13" style="42" customWidth="1"/>
    <col min="3591" max="3591" width="11.6640625" style="42" customWidth="1"/>
    <col min="3592" max="3592" width="12.6640625" style="42" customWidth="1"/>
    <col min="3593" max="3593" width="16.33203125" style="42" customWidth="1"/>
    <col min="3594" max="3594" width="12.5546875" style="42" customWidth="1"/>
    <col min="3595" max="3595" width="17.5546875" style="42" customWidth="1"/>
    <col min="3596" max="3596" width="12" style="42" customWidth="1"/>
    <col min="3597" max="3597" width="8.5546875" style="42"/>
    <col min="3598" max="3598" width="12" style="42" customWidth="1"/>
    <col min="3599" max="3599" width="11.44140625" style="42" customWidth="1"/>
    <col min="3600" max="3601" width="12" style="42" customWidth="1"/>
    <col min="3602" max="3838" width="8.5546875" style="42"/>
    <col min="3839" max="3839" width="13.33203125" style="42" bestFit="1" customWidth="1"/>
    <col min="3840" max="3840" width="16.33203125" style="42" customWidth="1"/>
    <col min="3841" max="3841" width="15.33203125" style="42" customWidth="1"/>
    <col min="3842" max="3842" width="14.44140625" style="42" customWidth="1"/>
    <col min="3843" max="3843" width="14.33203125" style="42" bestFit="1" customWidth="1"/>
    <col min="3844" max="3844" width="12.6640625" style="42" customWidth="1"/>
    <col min="3845" max="3845" width="19" style="42" customWidth="1"/>
    <col min="3846" max="3846" width="13" style="42" customWidth="1"/>
    <col min="3847" max="3847" width="11.6640625" style="42" customWidth="1"/>
    <col min="3848" max="3848" width="12.6640625" style="42" customWidth="1"/>
    <col min="3849" max="3849" width="16.33203125" style="42" customWidth="1"/>
    <col min="3850" max="3850" width="12.5546875" style="42" customWidth="1"/>
    <col min="3851" max="3851" width="17.5546875" style="42" customWidth="1"/>
    <col min="3852" max="3852" width="12" style="42" customWidth="1"/>
    <col min="3853" max="3853" width="8.5546875" style="42"/>
    <col min="3854" max="3854" width="12" style="42" customWidth="1"/>
    <col min="3855" max="3855" width="11.44140625" style="42" customWidth="1"/>
    <col min="3856" max="3857" width="12" style="42" customWidth="1"/>
    <col min="3858" max="4094" width="8.5546875" style="42"/>
    <col min="4095" max="4095" width="13.33203125" style="42" bestFit="1" customWidth="1"/>
    <col min="4096" max="4096" width="16.33203125" style="42" customWidth="1"/>
    <col min="4097" max="4097" width="15.33203125" style="42" customWidth="1"/>
    <col min="4098" max="4098" width="14.44140625" style="42" customWidth="1"/>
    <col min="4099" max="4099" width="14.33203125" style="42" bestFit="1" customWidth="1"/>
    <col min="4100" max="4100" width="12.6640625" style="42" customWidth="1"/>
    <col min="4101" max="4101" width="19" style="42" customWidth="1"/>
    <col min="4102" max="4102" width="13" style="42" customWidth="1"/>
    <col min="4103" max="4103" width="11.6640625" style="42" customWidth="1"/>
    <col min="4104" max="4104" width="12.6640625" style="42" customWidth="1"/>
    <col min="4105" max="4105" width="16.33203125" style="42" customWidth="1"/>
    <col min="4106" max="4106" width="12.5546875" style="42" customWidth="1"/>
    <col min="4107" max="4107" width="17.5546875" style="42" customWidth="1"/>
    <col min="4108" max="4108" width="12" style="42" customWidth="1"/>
    <col min="4109" max="4109" width="8.5546875" style="42"/>
    <col min="4110" max="4110" width="12" style="42" customWidth="1"/>
    <col min="4111" max="4111" width="11.44140625" style="42" customWidth="1"/>
    <col min="4112" max="4113" width="12" style="42" customWidth="1"/>
    <col min="4114" max="4350" width="8.5546875" style="42"/>
    <col min="4351" max="4351" width="13.33203125" style="42" bestFit="1" customWidth="1"/>
    <col min="4352" max="4352" width="16.33203125" style="42" customWidth="1"/>
    <col min="4353" max="4353" width="15.33203125" style="42" customWidth="1"/>
    <col min="4354" max="4354" width="14.44140625" style="42" customWidth="1"/>
    <col min="4355" max="4355" width="14.33203125" style="42" bestFit="1" customWidth="1"/>
    <col min="4356" max="4356" width="12.6640625" style="42" customWidth="1"/>
    <col min="4357" max="4357" width="19" style="42" customWidth="1"/>
    <col min="4358" max="4358" width="13" style="42" customWidth="1"/>
    <col min="4359" max="4359" width="11.6640625" style="42" customWidth="1"/>
    <col min="4360" max="4360" width="12.6640625" style="42" customWidth="1"/>
    <col min="4361" max="4361" width="16.33203125" style="42" customWidth="1"/>
    <col min="4362" max="4362" width="12.5546875" style="42" customWidth="1"/>
    <col min="4363" max="4363" width="17.5546875" style="42" customWidth="1"/>
    <col min="4364" max="4364" width="12" style="42" customWidth="1"/>
    <col min="4365" max="4365" width="8.5546875" style="42"/>
    <col min="4366" max="4366" width="12" style="42" customWidth="1"/>
    <col min="4367" max="4367" width="11.44140625" style="42" customWidth="1"/>
    <col min="4368" max="4369" width="12" style="42" customWidth="1"/>
    <col min="4370" max="4606" width="8.5546875" style="42"/>
    <col min="4607" max="4607" width="13.33203125" style="42" bestFit="1" customWidth="1"/>
    <col min="4608" max="4608" width="16.33203125" style="42" customWidth="1"/>
    <col min="4609" max="4609" width="15.33203125" style="42" customWidth="1"/>
    <col min="4610" max="4610" width="14.44140625" style="42" customWidth="1"/>
    <col min="4611" max="4611" width="14.33203125" style="42" bestFit="1" customWidth="1"/>
    <col min="4612" max="4612" width="12.6640625" style="42" customWidth="1"/>
    <col min="4613" max="4613" width="19" style="42" customWidth="1"/>
    <col min="4614" max="4614" width="13" style="42" customWidth="1"/>
    <col min="4615" max="4615" width="11.6640625" style="42" customWidth="1"/>
    <col min="4616" max="4616" width="12.6640625" style="42" customWidth="1"/>
    <col min="4617" max="4617" width="16.33203125" style="42" customWidth="1"/>
    <col min="4618" max="4618" width="12.5546875" style="42" customWidth="1"/>
    <col min="4619" max="4619" width="17.5546875" style="42" customWidth="1"/>
    <col min="4620" max="4620" width="12" style="42" customWidth="1"/>
    <col min="4621" max="4621" width="8.5546875" style="42"/>
    <col min="4622" max="4622" width="12" style="42" customWidth="1"/>
    <col min="4623" max="4623" width="11.44140625" style="42" customWidth="1"/>
    <col min="4624" max="4625" width="12" style="42" customWidth="1"/>
    <col min="4626" max="4862" width="8.5546875" style="42"/>
    <col min="4863" max="4863" width="13.33203125" style="42" bestFit="1" customWidth="1"/>
    <col min="4864" max="4864" width="16.33203125" style="42" customWidth="1"/>
    <col min="4865" max="4865" width="15.33203125" style="42" customWidth="1"/>
    <col min="4866" max="4866" width="14.44140625" style="42" customWidth="1"/>
    <col min="4867" max="4867" width="14.33203125" style="42" bestFit="1" customWidth="1"/>
    <col min="4868" max="4868" width="12.6640625" style="42" customWidth="1"/>
    <col min="4869" max="4869" width="19" style="42" customWidth="1"/>
    <col min="4870" max="4870" width="13" style="42" customWidth="1"/>
    <col min="4871" max="4871" width="11.6640625" style="42" customWidth="1"/>
    <col min="4872" max="4872" width="12.6640625" style="42" customWidth="1"/>
    <col min="4873" max="4873" width="16.33203125" style="42" customWidth="1"/>
    <col min="4874" max="4874" width="12.5546875" style="42" customWidth="1"/>
    <col min="4875" max="4875" width="17.5546875" style="42" customWidth="1"/>
    <col min="4876" max="4876" width="12" style="42" customWidth="1"/>
    <col min="4877" max="4877" width="8.5546875" style="42"/>
    <col min="4878" max="4878" width="12" style="42" customWidth="1"/>
    <col min="4879" max="4879" width="11.44140625" style="42" customWidth="1"/>
    <col min="4880" max="4881" width="12" style="42" customWidth="1"/>
    <col min="4882" max="5118" width="8.5546875" style="42"/>
    <col min="5119" max="5119" width="13.33203125" style="42" bestFit="1" customWidth="1"/>
    <col min="5120" max="5120" width="16.33203125" style="42" customWidth="1"/>
    <col min="5121" max="5121" width="15.33203125" style="42" customWidth="1"/>
    <col min="5122" max="5122" width="14.44140625" style="42" customWidth="1"/>
    <col min="5123" max="5123" width="14.33203125" style="42" bestFit="1" customWidth="1"/>
    <col min="5124" max="5124" width="12.6640625" style="42" customWidth="1"/>
    <col min="5125" max="5125" width="19" style="42" customWidth="1"/>
    <col min="5126" max="5126" width="13" style="42" customWidth="1"/>
    <col min="5127" max="5127" width="11.6640625" style="42" customWidth="1"/>
    <col min="5128" max="5128" width="12.6640625" style="42" customWidth="1"/>
    <col min="5129" max="5129" width="16.33203125" style="42" customWidth="1"/>
    <col min="5130" max="5130" width="12.5546875" style="42" customWidth="1"/>
    <col min="5131" max="5131" width="17.5546875" style="42" customWidth="1"/>
    <col min="5132" max="5132" width="12" style="42" customWidth="1"/>
    <col min="5133" max="5133" width="8.5546875" style="42"/>
    <col min="5134" max="5134" width="12" style="42" customWidth="1"/>
    <col min="5135" max="5135" width="11.44140625" style="42" customWidth="1"/>
    <col min="5136" max="5137" width="12" style="42" customWidth="1"/>
    <col min="5138" max="5374" width="8.5546875" style="42"/>
    <col min="5375" max="5375" width="13.33203125" style="42" bestFit="1" customWidth="1"/>
    <col min="5376" max="5376" width="16.33203125" style="42" customWidth="1"/>
    <col min="5377" max="5377" width="15.33203125" style="42" customWidth="1"/>
    <col min="5378" max="5378" width="14.44140625" style="42" customWidth="1"/>
    <col min="5379" max="5379" width="14.33203125" style="42" bestFit="1" customWidth="1"/>
    <col min="5380" max="5380" width="12.6640625" style="42" customWidth="1"/>
    <col min="5381" max="5381" width="19" style="42" customWidth="1"/>
    <col min="5382" max="5382" width="13" style="42" customWidth="1"/>
    <col min="5383" max="5383" width="11.6640625" style="42" customWidth="1"/>
    <col min="5384" max="5384" width="12.6640625" style="42" customWidth="1"/>
    <col min="5385" max="5385" width="16.33203125" style="42" customWidth="1"/>
    <col min="5386" max="5386" width="12.5546875" style="42" customWidth="1"/>
    <col min="5387" max="5387" width="17.5546875" style="42" customWidth="1"/>
    <col min="5388" max="5388" width="12" style="42" customWidth="1"/>
    <col min="5389" max="5389" width="8.5546875" style="42"/>
    <col min="5390" max="5390" width="12" style="42" customWidth="1"/>
    <col min="5391" max="5391" width="11.44140625" style="42" customWidth="1"/>
    <col min="5392" max="5393" width="12" style="42" customWidth="1"/>
    <col min="5394" max="5630" width="8.5546875" style="42"/>
    <col min="5631" max="5631" width="13.33203125" style="42" bestFit="1" customWidth="1"/>
    <col min="5632" max="5632" width="16.33203125" style="42" customWidth="1"/>
    <col min="5633" max="5633" width="15.33203125" style="42" customWidth="1"/>
    <col min="5634" max="5634" width="14.44140625" style="42" customWidth="1"/>
    <col min="5635" max="5635" width="14.33203125" style="42" bestFit="1" customWidth="1"/>
    <col min="5636" max="5636" width="12.6640625" style="42" customWidth="1"/>
    <col min="5637" max="5637" width="19" style="42" customWidth="1"/>
    <col min="5638" max="5638" width="13" style="42" customWidth="1"/>
    <col min="5639" max="5639" width="11.6640625" style="42" customWidth="1"/>
    <col min="5640" max="5640" width="12.6640625" style="42" customWidth="1"/>
    <col min="5641" max="5641" width="16.33203125" style="42" customWidth="1"/>
    <col min="5642" max="5642" width="12.5546875" style="42" customWidth="1"/>
    <col min="5643" max="5643" width="17.5546875" style="42" customWidth="1"/>
    <col min="5644" max="5644" width="12" style="42" customWidth="1"/>
    <col min="5645" max="5645" width="8.5546875" style="42"/>
    <col min="5646" max="5646" width="12" style="42" customWidth="1"/>
    <col min="5647" max="5647" width="11.44140625" style="42" customWidth="1"/>
    <col min="5648" max="5649" width="12" style="42" customWidth="1"/>
    <col min="5650" max="5886" width="8.5546875" style="42"/>
    <col min="5887" max="5887" width="13.33203125" style="42" bestFit="1" customWidth="1"/>
    <col min="5888" max="5888" width="16.33203125" style="42" customWidth="1"/>
    <col min="5889" max="5889" width="15.33203125" style="42" customWidth="1"/>
    <col min="5890" max="5890" width="14.44140625" style="42" customWidth="1"/>
    <col min="5891" max="5891" width="14.33203125" style="42" bestFit="1" customWidth="1"/>
    <col min="5892" max="5892" width="12.6640625" style="42" customWidth="1"/>
    <col min="5893" max="5893" width="19" style="42" customWidth="1"/>
    <col min="5894" max="5894" width="13" style="42" customWidth="1"/>
    <col min="5895" max="5895" width="11.6640625" style="42" customWidth="1"/>
    <col min="5896" max="5896" width="12.6640625" style="42" customWidth="1"/>
    <col min="5897" max="5897" width="16.33203125" style="42" customWidth="1"/>
    <col min="5898" max="5898" width="12.5546875" style="42" customWidth="1"/>
    <col min="5899" max="5899" width="17.5546875" style="42" customWidth="1"/>
    <col min="5900" max="5900" width="12" style="42" customWidth="1"/>
    <col min="5901" max="5901" width="8.5546875" style="42"/>
    <col min="5902" max="5902" width="12" style="42" customWidth="1"/>
    <col min="5903" max="5903" width="11.44140625" style="42" customWidth="1"/>
    <col min="5904" max="5905" width="12" style="42" customWidth="1"/>
    <col min="5906" max="6142" width="8.5546875" style="42"/>
    <col min="6143" max="6143" width="13.33203125" style="42" bestFit="1" customWidth="1"/>
    <col min="6144" max="6144" width="16.33203125" style="42" customWidth="1"/>
    <col min="6145" max="6145" width="15.33203125" style="42" customWidth="1"/>
    <col min="6146" max="6146" width="14.44140625" style="42" customWidth="1"/>
    <col min="6147" max="6147" width="14.33203125" style="42" bestFit="1" customWidth="1"/>
    <col min="6148" max="6148" width="12.6640625" style="42" customWidth="1"/>
    <col min="6149" max="6149" width="19" style="42" customWidth="1"/>
    <col min="6150" max="6150" width="13" style="42" customWidth="1"/>
    <col min="6151" max="6151" width="11.6640625" style="42" customWidth="1"/>
    <col min="6152" max="6152" width="12.6640625" style="42" customWidth="1"/>
    <col min="6153" max="6153" width="16.33203125" style="42" customWidth="1"/>
    <col min="6154" max="6154" width="12.5546875" style="42" customWidth="1"/>
    <col min="6155" max="6155" width="17.5546875" style="42" customWidth="1"/>
    <col min="6156" max="6156" width="12" style="42" customWidth="1"/>
    <col min="6157" max="6157" width="8.5546875" style="42"/>
    <col min="6158" max="6158" width="12" style="42" customWidth="1"/>
    <col min="6159" max="6159" width="11.44140625" style="42" customWidth="1"/>
    <col min="6160" max="6161" width="12" style="42" customWidth="1"/>
    <col min="6162" max="6398" width="8.5546875" style="42"/>
    <col min="6399" max="6399" width="13.33203125" style="42" bestFit="1" customWidth="1"/>
    <col min="6400" max="6400" width="16.33203125" style="42" customWidth="1"/>
    <col min="6401" max="6401" width="15.33203125" style="42" customWidth="1"/>
    <col min="6402" max="6402" width="14.44140625" style="42" customWidth="1"/>
    <col min="6403" max="6403" width="14.33203125" style="42" bestFit="1" customWidth="1"/>
    <col min="6404" max="6404" width="12.6640625" style="42" customWidth="1"/>
    <col min="6405" max="6405" width="19" style="42" customWidth="1"/>
    <col min="6406" max="6406" width="13" style="42" customWidth="1"/>
    <col min="6407" max="6407" width="11.6640625" style="42" customWidth="1"/>
    <col min="6408" max="6408" width="12.6640625" style="42" customWidth="1"/>
    <col min="6409" max="6409" width="16.33203125" style="42" customWidth="1"/>
    <col min="6410" max="6410" width="12.5546875" style="42" customWidth="1"/>
    <col min="6411" max="6411" width="17.5546875" style="42" customWidth="1"/>
    <col min="6412" max="6412" width="12" style="42" customWidth="1"/>
    <col min="6413" max="6413" width="8.5546875" style="42"/>
    <col min="6414" max="6414" width="12" style="42" customWidth="1"/>
    <col min="6415" max="6415" width="11.44140625" style="42" customWidth="1"/>
    <col min="6416" max="6417" width="12" style="42" customWidth="1"/>
    <col min="6418" max="6654" width="8.5546875" style="42"/>
    <col min="6655" max="6655" width="13.33203125" style="42" bestFit="1" customWidth="1"/>
    <col min="6656" max="6656" width="16.33203125" style="42" customWidth="1"/>
    <col min="6657" max="6657" width="15.33203125" style="42" customWidth="1"/>
    <col min="6658" max="6658" width="14.44140625" style="42" customWidth="1"/>
    <col min="6659" max="6659" width="14.33203125" style="42" bestFit="1" customWidth="1"/>
    <col min="6660" max="6660" width="12.6640625" style="42" customWidth="1"/>
    <col min="6661" max="6661" width="19" style="42" customWidth="1"/>
    <col min="6662" max="6662" width="13" style="42" customWidth="1"/>
    <col min="6663" max="6663" width="11.6640625" style="42" customWidth="1"/>
    <col min="6664" max="6664" width="12.6640625" style="42" customWidth="1"/>
    <col min="6665" max="6665" width="16.33203125" style="42" customWidth="1"/>
    <col min="6666" max="6666" width="12.5546875" style="42" customWidth="1"/>
    <col min="6667" max="6667" width="17.5546875" style="42" customWidth="1"/>
    <col min="6668" max="6668" width="12" style="42" customWidth="1"/>
    <col min="6669" max="6669" width="8.5546875" style="42"/>
    <col min="6670" max="6670" width="12" style="42" customWidth="1"/>
    <col min="6671" max="6671" width="11.44140625" style="42" customWidth="1"/>
    <col min="6672" max="6673" width="12" style="42" customWidth="1"/>
    <col min="6674" max="6910" width="8.5546875" style="42"/>
    <col min="6911" max="6911" width="13.33203125" style="42" bestFit="1" customWidth="1"/>
    <col min="6912" max="6912" width="16.33203125" style="42" customWidth="1"/>
    <col min="6913" max="6913" width="15.33203125" style="42" customWidth="1"/>
    <col min="6914" max="6914" width="14.44140625" style="42" customWidth="1"/>
    <col min="6915" max="6915" width="14.33203125" style="42" bestFit="1" customWidth="1"/>
    <col min="6916" max="6916" width="12.6640625" style="42" customWidth="1"/>
    <col min="6917" max="6917" width="19" style="42" customWidth="1"/>
    <col min="6918" max="6918" width="13" style="42" customWidth="1"/>
    <col min="6919" max="6919" width="11.6640625" style="42" customWidth="1"/>
    <col min="6920" max="6920" width="12.6640625" style="42" customWidth="1"/>
    <col min="6921" max="6921" width="16.33203125" style="42" customWidth="1"/>
    <col min="6922" max="6922" width="12.5546875" style="42" customWidth="1"/>
    <col min="6923" max="6923" width="17.5546875" style="42" customWidth="1"/>
    <col min="6924" max="6924" width="12" style="42" customWidth="1"/>
    <col min="6925" max="6925" width="8.5546875" style="42"/>
    <col min="6926" max="6926" width="12" style="42" customWidth="1"/>
    <col min="6927" max="6927" width="11.44140625" style="42" customWidth="1"/>
    <col min="6928" max="6929" width="12" style="42" customWidth="1"/>
    <col min="6930" max="7166" width="8.5546875" style="42"/>
    <col min="7167" max="7167" width="13.33203125" style="42" bestFit="1" customWidth="1"/>
    <col min="7168" max="7168" width="16.33203125" style="42" customWidth="1"/>
    <col min="7169" max="7169" width="15.33203125" style="42" customWidth="1"/>
    <col min="7170" max="7170" width="14.44140625" style="42" customWidth="1"/>
    <col min="7171" max="7171" width="14.33203125" style="42" bestFit="1" customWidth="1"/>
    <col min="7172" max="7172" width="12.6640625" style="42" customWidth="1"/>
    <col min="7173" max="7173" width="19" style="42" customWidth="1"/>
    <col min="7174" max="7174" width="13" style="42" customWidth="1"/>
    <col min="7175" max="7175" width="11.6640625" style="42" customWidth="1"/>
    <col min="7176" max="7176" width="12.6640625" style="42" customWidth="1"/>
    <col min="7177" max="7177" width="16.33203125" style="42" customWidth="1"/>
    <col min="7178" max="7178" width="12.5546875" style="42" customWidth="1"/>
    <col min="7179" max="7179" width="17.5546875" style="42" customWidth="1"/>
    <col min="7180" max="7180" width="12" style="42" customWidth="1"/>
    <col min="7181" max="7181" width="8.5546875" style="42"/>
    <col min="7182" max="7182" width="12" style="42" customWidth="1"/>
    <col min="7183" max="7183" width="11.44140625" style="42" customWidth="1"/>
    <col min="7184" max="7185" width="12" style="42" customWidth="1"/>
    <col min="7186" max="7422" width="8.5546875" style="42"/>
    <col min="7423" max="7423" width="13.33203125" style="42" bestFit="1" customWidth="1"/>
    <col min="7424" max="7424" width="16.33203125" style="42" customWidth="1"/>
    <col min="7425" max="7425" width="15.33203125" style="42" customWidth="1"/>
    <col min="7426" max="7426" width="14.44140625" style="42" customWidth="1"/>
    <col min="7427" max="7427" width="14.33203125" style="42" bestFit="1" customWidth="1"/>
    <col min="7428" max="7428" width="12.6640625" style="42" customWidth="1"/>
    <col min="7429" max="7429" width="19" style="42" customWidth="1"/>
    <col min="7430" max="7430" width="13" style="42" customWidth="1"/>
    <col min="7431" max="7431" width="11.6640625" style="42" customWidth="1"/>
    <col min="7432" max="7432" width="12.6640625" style="42" customWidth="1"/>
    <col min="7433" max="7433" width="16.33203125" style="42" customWidth="1"/>
    <col min="7434" max="7434" width="12.5546875" style="42" customWidth="1"/>
    <col min="7435" max="7435" width="17.5546875" style="42" customWidth="1"/>
    <col min="7436" max="7436" width="12" style="42" customWidth="1"/>
    <col min="7437" max="7437" width="8.5546875" style="42"/>
    <col min="7438" max="7438" width="12" style="42" customWidth="1"/>
    <col min="7439" max="7439" width="11.44140625" style="42" customWidth="1"/>
    <col min="7440" max="7441" width="12" style="42" customWidth="1"/>
    <col min="7442" max="7678" width="8.5546875" style="42"/>
    <col min="7679" max="7679" width="13.33203125" style="42" bestFit="1" customWidth="1"/>
    <col min="7680" max="7680" width="16.33203125" style="42" customWidth="1"/>
    <col min="7681" max="7681" width="15.33203125" style="42" customWidth="1"/>
    <col min="7682" max="7682" width="14.44140625" style="42" customWidth="1"/>
    <col min="7683" max="7683" width="14.33203125" style="42" bestFit="1" customWidth="1"/>
    <col min="7684" max="7684" width="12.6640625" style="42" customWidth="1"/>
    <col min="7685" max="7685" width="19" style="42" customWidth="1"/>
    <col min="7686" max="7686" width="13" style="42" customWidth="1"/>
    <col min="7687" max="7687" width="11.6640625" style="42" customWidth="1"/>
    <col min="7688" max="7688" width="12.6640625" style="42" customWidth="1"/>
    <col min="7689" max="7689" width="16.33203125" style="42" customWidth="1"/>
    <col min="7690" max="7690" width="12.5546875" style="42" customWidth="1"/>
    <col min="7691" max="7691" width="17.5546875" style="42" customWidth="1"/>
    <col min="7692" max="7692" width="12" style="42" customWidth="1"/>
    <col min="7693" max="7693" width="8.5546875" style="42"/>
    <col min="7694" max="7694" width="12" style="42" customWidth="1"/>
    <col min="7695" max="7695" width="11.44140625" style="42" customWidth="1"/>
    <col min="7696" max="7697" width="12" style="42" customWidth="1"/>
    <col min="7698" max="7934" width="8.5546875" style="42"/>
    <col min="7935" max="7935" width="13.33203125" style="42" bestFit="1" customWidth="1"/>
    <col min="7936" max="7936" width="16.33203125" style="42" customWidth="1"/>
    <col min="7937" max="7937" width="15.33203125" style="42" customWidth="1"/>
    <col min="7938" max="7938" width="14.44140625" style="42" customWidth="1"/>
    <col min="7939" max="7939" width="14.33203125" style="42" bestFit="1" customWidth="1"/>
    <col min="7940" max="7940" width="12.6640625" style="42" customWidth="1"/>
    <col min="7941" max="7941" width="19" style="42" customWidth="1"/>
    <col min="7942" max="7942" width="13" style="42" customWidth="1"/>
    <col min="7943" max="7943" width="11.6640625" style="42" customWidth="1"/>
    <col min="7944" max="7944" width="12.6640625" style="42" customWidth="1"/>
    <col min="7945" max="7945" width="16.33203125" style="42" customWidth="1"/>
    <col min="7946" max="7946" width="12.5546875" style="42" customWidth="1"/>
    <col min="7947" max="7947" width="17.5546875" style="42" customWidth="1"/>
    <col min="7948" max="7948" width="12" style="42" customWidth="1"/>
    <col min="7949" max="7949" width="8.5546875" style="42"/>
    <col min="7950" max="7950" width="12" style="42" customWidth="1"/>
    <col min="7951" max="7951" width="11.44140625" style="42" customWidth="1"/>
    <col min="7952" max="7953" width="12" style="42" customWidth="1"/>
    <col min="7954" max="8190" width="8.5546875" style="42"/>
    <col min="8191" max="8191" width="13.33203125" style="42" bestFit="1" customWidth="1"/>
    <col min="8192" max="8192" width="16.33203125" style="42" customWidth="1"/>
    <col min="8193" max="8193" width="15.33203125" style="42" customWidth="1"/>
    <col min="8194" max="8194" width="14.44140625" style="42" customWidth="1"/>
    <col min="8195" max="8195" width="14.33203125" style="42" bestFit="1" customWidth="1"/>
    <col min="8196" max="8196" width="12.6640625" style="42" customWidth="1"/>
    <col min="8197" max="8197" width="19" style="42" customWidth="1"/>
    <col min="8198" max="8198" width="13" style="42" customWidth="1"/>
    <col min="8199" max="8199" width="11.6640625" style="42" customWidth="1"/>
    <col min="8200" max="8200" width="12.6640625" style="42" customWidth="1"/>
    <col min="8201" max="8201" width="16.33203125" style="42" customWidth="1"/>
    <col min="8202" max="8202" width="12.5546875" style="42" customWidth="1"/>
    <col min="8203" max="8203" width="17.5546875" style="42" customWidth="1"/>
    <col min="8204" max="8204" width="12" style="42" customWidth="1"/>
    <col min="8205" max="8205" width="8.5546875" style="42"/>
    <col min="8206" max="8206" width="12" style="42" customWidth="1"/>
    <col min="8207" max="8207" width="11.44140625" style="42" customWidth="1"/>
    <col min="8208" max="8209" width="12" style="42" customWidth="1"/>
    <col min="8210" max="8446" width="8.5546875" style="42"/>
    <col min="8447" max="8447" width="13.33203125" style="42" bestFit="1" customWidth="1"/>
    <col min="8448" max="8448" width="16.33203125" style="42" customWidth="1"/>
    <col min="8449" max="8449" width="15.33203125" style="42" customWidth="1"/>
    <col min="8450" max="8450" width="14.44140625" style="42" customWidth="1"/>
    <col min="8451" max="8451" width="14.33203125" style="42" bestFit="1" customWidth="1"/>
    <col min="8452" max="8452" width="12.6640625" style="42" customWidth="1"/>
    <col min="8453" max="8453" width="19" style="42" customWidth="1"/>
    <col min="8454" max="8454" width="13" style="42" customWidth="1"/>
    <col min="8455" max="8455" width="11.6640625" style="42" customWidth="1"/>
    <col min="8456" max="8456" width="12.6640625" style="42" customWidth="1"/>
    <col min="8457" max="8457" width="16.33203125" style="42" customWidth="1"/>
    <col min="8458" max="8458" width="12.5546875" style="42" customWidth="1"/>
    <col min="8459" max="8459" width="17.5546875" style="42" customWidth="1"/>
    <col min="8460" max="8460" width="12" style="42" customWidth="1"/>
    <col min="8461" max="8461" width="8.5546875" style="42"/>
    <col min="8462" max="8462" width="12" style="42" customWidth="1"/>
    <col min="8463" max="8463" width="11.44140625" style="42" customWidth="1"/>
    <col min="8464" max="8465" width="12" style="42" customWidth="1"/>
    <col min="8466" max="8702" width="8.5546875" style="42"/>
    <col min="8703" max="8703" width="13.33203125" style="42" bestFit="1" customWidth="1"/>
    <col min="8704" max="8704" width="16.33203125" style="42" customWidth="1"/>
    <col min="8705" max="8705" width="15.33203125" style="42" customWidth="1"/>
    <col min="8706" max="8706" width="14.44140625" style="42" customWidth="1"/>
    <col min="8707" max="8707" width="14.33203125" style="42" bestFit="1" customWidth="1"/>
    <col min="8708" max="8708" width="12.6640625" style="42" customWidth="1"/>
    <col min="8709" max="8709" width="19" style="42" customWidth="1"/>
    <col min="8710" max="8710" width="13" style="42" customWidth="1"/>
    <col min="8711" max="8711" width="11.6640625" style="42" customWidth="1"/>
    <col min="8712" max="8712" width="12.6640625" style="42" customWidth="1"/>
    <col min="8713" max="8713" width="16.33203125" style="42" customWidth="1"/>
    <col min="8714" max="8714" width="12.5546875" style="42" customWidth="1"/>
    <col min="8715" max="8715" width="17.5546875" style="42" customWidth="1"/>
    <col min="8716" max="8716" width="12" style="42" customWidth="1"/>
    <col min="8717" max="8717" width="8.5546875" style="42"/>
    <col min="8718" max="8718" width="12" style="42" customWidth="1"/>
    <col min="8719" max="8719" width="11.44140625" style="42" customWidth="1"/>
    <col min="8720" max="8721" width="12" style="42" customWidth="1"/>
    <col min="8722" max="8958" width="8.5546875" style="42"/>
    <col min="8959" max="8959" width="13.33203125" style="42" bestFit="1" customWidth="1"/>
    <col min="8960" max="8960" width="16.33203125" style="42" customWidth="1"/>
    <col min="8961" max="8961" width="15.33203125" style="42" customWidth="1"/>
    <col min="8962" max="8962" width="14.44140625" style="42" customWidth="1"/>
    <col min="8963" max="8963" width="14.33203125" style="42" bestFit="1" customWidth="1"/>
    <col min="8964" max="8964" width="12.6640625" style="42" customWidth="1"/>
    <col min="8965" max="8965" width="19" style="42" customWidth="1"/>
    <col min="8966" max="8966" width="13" style="42" customWidth="1"/>
    <col min="8967" max="8967" width="11.6640625" style="42" customWidth="1"/>
    <col min="8968" max="8968" width="12.6640625" style="42" customWidth="1"/>
    <col min="8969" max="8969" width="16.33203125" style="42" customWidth="1"/>
    <col min="8970" max="8970" width="12.5546875" style="42" customWidth="1"/>
    <col min="8971" max="8971" width="17.5546875" style="42" customWidth="1"/>
    <col min="8972" max="8972" width="12" style="42" customWidth="1"/>
    <col min="8973" max="8973" width="8.5546875" style="42"/>
    <col min="8974" max="8974" width="12" style="42" customWidth="1"/>
    <col min="8975" max="8975" width="11.44140625" style="42" customWidth="1"/>
    <col min="8976" max="8977" width="12" style="42" customWidth="1"/>
    <col min="8978" max="9214" width="8.5546875" style="42"/>
    <col min="9215" max="9215" width="13.33203125" style="42" bestFit="1" customWidth="1"/>
    <col min="9216" max="9216" width="16.33203125" style="42" customWidth="1"/>
    <col min="9217" max="9217" width="15.33203125" style="42" customWidth="1"/>
    <col min="9218" max="9218" width="14.44140625" style="42" customWidth="1"/>
    <col min="9219" max="9219" width="14.33203125" style="42" bestFit="1" customWidth="1"/>
    <col min="9220" max="9220" width="12.6640625" style="42" customWidth="1"/>
    <col min="9221" max="9221" width="19" style="42" customWidth="1"/>
    <col min="9222" max="9222" width="13" style="42" customWidth="1"/>
    <col min="9223" max="9223" width="11.6640625" style="42" customWidth="1"/>
    <col min="9224" max="9224" width="12.6640625" style="42" customWidth="1"/>
    <col min="9225" max="9225" width="16.33203125" style="42" customWidth="1"/>
    <col min="9226" max="9226" width="12.5546875" style="42" customWidth="1"/>
    <col min="9227" max="9227" width="17.5546875" style="42" customWidth="1"/>
    <col min="9228" max="9228" width="12" style="42" customWidth="1"/>
    <col min="9229" max="9229" width="8.5546875" style="42"/>
    <col min="9230" max="9230" width="12" style="42" customWidth="1"/>
    <col min="9231" max="9231" width="11.44140625" style="42" customWidth="1"/>
    <col min="9232" max="9233" width="12" style="42" customWidth="1"/>
    <col min="9234" max="9470" width="8.5546875" style="42"/>
    <col min="9471" max="9471" width="13.33203125" style="42" bestFit="1" customWidth="1"/>
    <col min="9472" max="9472" width="16.33203125" style="42" customWidth="1"/>
    <col min="9473" max="9473" width="15.33203125" style="42" customWidth="1"/>
    <col min="9474" max="9474" width="14.44140625" style="42" customWidth="1"/>
    <col min="9475" max="9475" width="14.33203125" style="42" bestFit="1" customWidth="1"/>
    <col min="9476" max="9476" width="12.6640625" style="42" customWidth="1"/>
    <col min="9477" max="9477" width="19" style="42" customWidth="1"/>
    <col min="9478" max="9478" width="13" style="42" customWidth="1"/>
    <col min="9479" max="9479" width="11.6640625" style="42" customWidth="1"/>
    <col min="9480" max="9480" width="12.6640625" style="42" customWidth="1"/>
    <col min="9481" max="9481" width="16.33203125" style="42" customWidth="1"/>
    <col min="9482" max="9482" width="12.5546875" style="42" customWidth="1"/>
    <col min="9483" max="9483" width="17.5546875" style="42" customWidth="1"/>
    <col min="9484" max="9484" width="12" style="42" customWidth="1"/>
    <col min="9485" max="9485" width="8.5546875" style="42"/>
    <col min="9486" max="9486" width="12" style="42" customWidth="1"/>
    <col min="9487" max="9487" width="11.44140625" style="42" customWidth="1"/>
    <col min="9488" max="9489" width="12" style="42" customWidth="1"/>
    <col min="9490" max="9726" width="8.5546875" style="42"/>
    <col min="9727" max="9727" width="13.33203125" style="42" bestFit="1" customWidth="1"/>
    <col min="9728" max="9728" width="16.33203125" style="42" customWidth="1"/>
    <col min="9729" max="9729" width="15.33203125" style="42" customWidth="1"/>
    <col min="9730" max="9730" width="14.44140625" style="42" customWidth="1"/>
    <col min="9731" max="9731" width="14.33203125" style="42" bestFit="1" customWidth="1"/>
    <col min="9732" max="9732" width="12.6640625" style="42" customWidth="1"/>
    <col min="9733" max="9733" width="19" style="42" customWidth="1"/>
    <col min="9734" max="9734" width="13" style="42" customWidth="1"/>
    <col min="9735" max="9735" width="11.6640625" style="42" customWidth="1"/>
    <col min="9736" max="9736" width="12.6640625" style="42" customWidth="1"/>
    <col min="9737" max="9737" width="16.33203125" style="42" customWidth="1"/>
    <col min="9738" max="9738" width="12.5546875" style="42" customWidth="1"/>
    <col min="9739" max="9739" width="17.5546875" style="42" customWidth="1"/>
    <col min="9740" max="9740" width="12" style="42" customWidth="1"/>
    <col min="9741" max="9741" width="8.5546875" style="42"/>
    <col min="9742" max="9742" width="12" style="42" customWidth="1"/>
    <col min="9743" max="9743" width="11.44140625" style="42" customWidth="1"/>
    <col min="9744" max="9745" width="12" style="42" customWidth="1"/>
    <col min="9746" max="9982" width="8.5546875" style="42"/>
    <col min="9983" max="9983" width="13.33203125" style="42" bestFit="1" customWidth="1"/>
    <col min="9984" max="9984" width="16.33203125" style="42" customWidth="1"/>
    <col min="9985" max="9985" width="15.33203125" style="42" customWidth="1"/>
    <col min="9986" max="9986" width="14.44140625" style="42" customWidth="1"/>
    <col min="9987" max="9987" width="14.33203125" style="42" bestFit="1" customWidth="1"/>
    <col min="9988" max="9988" width="12.6640625" style="42" customWidth="1"/>
    <col min="9989" max="9989" width="19" style="42" customWidth="1"/>
    <col min="9990" max="9990" width="13" style="42" customWidth="1"/>
    <col min="9991" max="9991" width="11.6640625" style="42" customWidth="1"/>
    <col min="9992" max="9992" width="12.6640625" style="42" customWidth="1"/>
    <col min="9993" max="9993" width="16.33203125" style="42" customWidth="1"/>
    <col min="9994" max="9994" width="12.5546875" style="42" customWidth="1"/>
    <col min="9995" max="9995" width="17.5546875" style="42" customWidth="1"/>
    <col min="9996" max="9996" width="12" style="42" customWidth="1"/>
    <col min="9997" max="9997" width="8.5546875" style="42"/>
    <col min="9998" max="9998" width="12" style="42" customWidth="1"/>
    <col min="9999" max="9999" width="11.44140625" style="42" customWidth="1"/>
    <col min="10000" max="10001" width="12" style="42" customWidth="1"/>
    <col min="10002" max="10238" width="8.5546875" style="42"/>
    <col min="10239" max="10239" width="13.33203125" style="42" bestFit="1" customWidth="1"/>
    <col min="10240" max="10240" width="16.33203125" style="42" customWidth="1"/>
    <col min="10241" max="10241" width="15.33203125" style="42" customWidth="1"/>
    <col min="10242" max="10242" width="14.44140625" style="42" customWidth="1"/>
    <col min="10243" max="10243" width="14.33203125" style="42" bestFit="1" customWidth="1"/>
    <col min="10244" max="10244" width="12.6640625" style="42" customWidth="1"/>
    <col min="10245" max="10245" width="19" style="42" customWidth="1"/>
    <col min="10246" max="10246" width="13" style="42" customWidth="1"/>
    <col min="10247" max="10247" width="11.6640625" style="42" customWidth="1"/>
    <col min="10248" max="10248" width="12.6640625" style="42" customWidth="1"/>
    <col min="10249" max="10249" width="16.33203125" style="42" customWidth="1"/>
    <col min="10250" max="10250" width="12.5546875" style="42" customWidth="1"/>
    <col min="10251" max="10251" width="17.5546875" style="42" customWidth="1"/>
    <col min="10252" max="10252" width="12" style="42" customWidth="1"/>
    <col min="10253" max="10253" width="8.5546875" style="42"/>
    <col min="10254" max="10254" width="12" style="42" customWidth="1"/>
    <col min="10255" max="10255" width="11.44140625" style="42" customWidth="1"/>
    <col min="10256" max="10257" width="12" style="42" customWidth="1"/>
    <col min="10258" max="10494" width="8.5546875" style="42"/>
    <col min="10495" max="10495" width="13.33203125" style="42" bestFit="1" customWidth="1"/>
    <col min="10496" max="10496" width="16.33203125" style="42" customWidth="1"/>
    <col min="10497" max="10497" width="15.33203125" style="42" customWidth="1"/>
    <col min="10498" max="10498" width="14.44140625" style="42" customWidth="1"/>
    <col min="10499" max="10499" width="14.33203125" style="42" bestFit="1" customWidth="1"/>
    <col min="10500" max="10500" width="12.6640625" style="42" customWidth="1"/>
    <col min="10501" max="10501" width="19" style="42" customWidth="1"/>
    <col min="10502" max="10502" width="13" style="42" customWidth="1"/>
    <col min="10503" max="10503" width="11.6640625" style="42" customWidth="1"/>
    <col min="10504" max="10504" width="12.6640625" style="42" customWidth="1"/>
    <col min="10505" max="10505" width="16.33203125" style="42" customWidth="1"/>
    <col min="10506" max="10506" width="12.5546875" style="42" customWidth="1"/>
    <col min="10507" max="10507" width="17.5546875" style="42" customWidth="1"/>
    <col min="10508" max="10508" width="12" style="42" customWidth="1"/>
    <col min="10509" max="10509" width="8.5546875" style="42"/>
    <col min="10510" max="10510" width="12" style="42" customWidth="1"/>
    <col min="10511" max="10511" width="11.44140625" style="42" customWidth="1"/>
    <col min="10512" max="10513" width="12" style="42" customWidth="1"/>
    <col min="10514" max="10750" width="8.5546875" style="42"/>
    <col min="10751" max="10751" width="13.33203125" style="42" bestFit="1" customWidth="1"/>
    <col min="10752" max="10752" width="16.33203125" style="42" customWidth="1"/>
    <col min="10753" max="10753" width="15.33203125" style="42" customWidth="1"/>
    <col min="10754" max="10754" width="14.44140625" style="42" customWidth="1"/>
    <col min="10755" max="10755" width="14.33203125" style="42" bestFit="1" customWidth="1"/>
    <col min="10756" max="10756" width="12.6640625" style="42" customWidth="1"/>
    <col min="10757" max="10757" width="19" style="42" customWidth="1"/>
    <col min="10758" max="10758" width="13" style="42" customWidth="1"/>
    <col min="10759" max="10759" width="11.6640625" style="42" customWidth="1"/>
    <col min="10760" max="10760" width="12.6640625" style="42" customWidth="1"/>
    <col min="10761" max="10761" width="16.33203125" style="42" customWidth="1"/>
    <col min="10762" max="10762" width="12.5546875" style="42" customWidth="1"/>
    <col min="10763" max="10763" width="17.5546875" style="42" customWidth="1"/>
    <col min="10764" max="10764" width="12" style="42" customWidth="1"/>
    <col min="10765" max="10765" width="8.5546875" style="42"/>
    <col min="10766" max="10766" width="12" style="42" customWidth="1"/>
    <col min="10767" max="10767" width="11.44140625" style="42" customWidth="1"/>
    <col min="10768" max="10769" width="12" style="42" customWidth="1"/>
    <col min="10770" max="11006" width="8.5546875" style="42"/>
    <col min="11007" max="11007" width="13.33203125" style="42" bestFit="1" customWidth="1"/>
    <col min="11008" max="11008" width="16.33203125" style="42" customWidth="1"/>
    <col min="11009" max="11009" width="15.33203125" style="42" customWidth="1"/>
    <col min="11010" max="11010" width="14.44140625" style="42" customWidth="1"/>
    <col min="11011" max="11011" width="14.33203125" style="42" bestFit="1" customWidth="1"/>
    <col min="11012" max="11012" width="12.6640625" style="42" customWidth="1"/>
    <col min="11013" max="11013" width="19" style="42" customWidth="1"/>
    <col min="11014" max="11014" width="13" style="42" customWidth="1"/>
    <col min="11015" max="11015" width="11.6640625" style="42" customWidth="1"/>
    <col min="11016" max="11016" width="12.6640625" style="42" customWidth="1"/>
    <col min="11017" max="11017" width="16.33203125" style="42" customWidth="1"/>
    <col min="11018" max="11018" width="12.5546875" style="42" customWidth="1"/>
    <col min="11019" max="11019" width="17.5546875" style="42" customWidth="1"/>
    <col min="11020" max="11020" width="12" style="42" customWidth="1"/>
    <col min="11021" max="11021" width="8.5546875" style="42"/>
    <col min="11022" max="11022" width="12" style="42" customWidth="1"/>
    <col min="11023" max="11023" width="11.44140625" style="42" customWidth="1"/>
    <col min="11024" max="11025" width="12" style="42" customWidth="1"/>
    <col min="11026" max="11262" width="8.5546875" style="42"/>
    <col min="11263" max="11263" width="13.33203125" style="42" bestFit="1" customWidth="1"/>
    <col min="11264" max="11264" width="16.33203125" style="42" customWidth="1"/>
    <col min="11265" max="11265" width="15.33203125" style="42" customWidth="1"/>
    <col min="11266" max="11266" width="14.44140625" style="42" customWidth="1"/>
    <col min="11267" max="11267" width="14.33203125" style="42" bestFit="1" customWidth="1"/>
    <col min="11268" max="11268" width="12.6640625" style="42" customWidth="1"/>
    <col min="11269" max="11269" width="19" style="42" customWidth="1"/>
    <col min="11270" max="11270" width="13" style="42" customWidth="1"/>
    <col min="11271" max="11271" width="11.6640625" style="42" customWidth="1"/>
    <col min="11272" max="11272" width="12.6640625" style="42" customWidth="1"/>
    <col min="11273" max="11273" width="16.33203125" style="42" customWidth="1"/>
    <col min="11274" max="11274" width="12.5546875" style="42" customWidth="1"/>
    <col min="11275" max="11275" width="17.5546875" style="42" customWidth="1"/>
    <col min="11276" max="11276" width="12" style="42" customWidth="1"/>
    <col min="11277" max="11277" width="8.5546875" style="42"/>
    <col min="11278" max="11278" width="12" style="42" customWidth="1"/>
    <col min="11279" max="11279" width="11.44140625" style="42" customWidth="1"/>
    <col min="11280" max="11281" width="12" style="42" customWidth="1"/>
    <col min="11282" max="11518" width="8.5546875" style="42"/>
    <col min="11519" max="11519" width="13.33203125" style="42" bestFit="1" customWidth="1"/>
    <col min="11520" max="11520" width="16.33203125" style="42" customWidth="1"/>
    <col min="11521" max="11521" width="15.33203125" style="42" customWidth="1"/>
    <col min="11522" max="11522" width="14.44140625" style="42" customWidth="1"/>
    <col min="11523" max="11523" width="14.33203125" style="42" bestFit="1" customWidth="1"/>
    <col min="11524" max="11524" width="12.6640625" style="42" customWidth="1"/>
    <col min="11525" max="11525" width="19" style="42" customWidth="1"/>
    <col min="11526" max="11526" width="13" style="42" customWidth="1"/>
    <col min="11527" max="11527" width="11.6640625" style="42" customWidth="1"/>
    <col min="11528" max="11528" width="12.6640625" style="42" customWidth="1"/>
    <col min="11529" max="11529" width="16.33203125" style="42" customWidth="1"/>
    <col min="11530" max="11530" width="12.5546875" style="42" customWidth="1"/>
    <col min="11531" max="11531" width="17.5546875" style="42" customWidth="1"/>
    <col min="11532" max="11532" width="12" style="42" customWidth="1"/>
    <col min="11533" max="11533" width="8.5546875" style="42"/>
    <col min="11534" max="11534" width="12" style="42" customWidth="1"/>
    <col min="11535" max="11535" width="11.44140625" style="42" customWidth="1"/>
    <col min="11536" max="11537" width="12" style="42" customWidth="1"/>
    <col min="11538" max="11774" width="8.5546875" style="42"/>
    <col min="11775" max="11775" width="13.33203125" style="42" bestFit="1" customWidth="1"/>
    <col min="11776" max="11776" width="16.33203125" style="42" customWidth="1"/>
    <col min="11777" max="11777" width="15.33203125" style="42" customWidth="1"/>
    <col min="11778" max="11778" width="14.44140625" style="42" customWidth="1"/>
    <col min="11779" max="11779" width="14.33203125" style="42" bestFit="1" customWidth="1"/>
    <col min="11780" max="11780" width="12.6640625" style="42" customWidth="1"/>
    <col min="11781" max="11781" width="19" style="42" customWidth="1"/>
    <col min="11782" max="11782" width="13" style="42" customWidth="1"/>
    <col min="11783" max="11783" width="11.6640625" style="42" customWidth="1"/>
    <col min="11784" max="11784" width="12.6640625" style="42" customWidth="1"/>
    <col min="11785" max="11785" width="16.33203125" style="42" customWidth="1"/>
    <col min="11786" max="11786" width="12.5546875" style="42" customWidth="1"/>
    <col min="11787" max="11787" width="17.5546875" style="42" customWidth="1"/>
    <col min="11788" max="11788" width="12" style="42" customWidth="1"/>
    <col min="11789" max="11789" width="8.5546875" style="42"/>
    <col min="11790" max="11790" width="12" style="42" customWidth="1"/>
    <col min="11791" max="11791" width="11.44140625" style="42" customWidth="1"/>
    <col min="11792" max="11793" width="12" style="42" customWidth="1"/>
    <col min="11794" max="12030" width="8.5546875" style="42"/>
    <col min="12031" max="12031" width="13.33203125" style="42" bestFit="1" customWidth="1"/>
    <col min="12032" max="12032" width="16.33203125" style="42" customWidth="1"/>
    <col min="12033" max="12033" width="15.33203125" style="42" customWidth="1"/>
    <col min="12034" max="12034" width="14.44140625" style="42" customWidth="1"/>
    <col min="12035" max="12035" width="14.33203125" style="42" bestFit="1" customWidth="1"/>
    <col min="12036" max="12036" width="12.6640625" style="42" customWidth="1"/>
    <col min="12037" max="12037" width="19" style="42" customWidth="1"/>
    <col min="12038" max="12038" width="13" style="42" customWidth="1"/>
    <col min="12039" max="12039" width="11.6640625" style="42" customWidth="1"/>
    <col min="12040" max="12040" width="12.6640625" style="42" customWidth="1"/>
    <col min="12041" max="12041" width="16.33203125" style="42" customWidth="1"/>
    <col min="12042" max="12042" width="12.5546875" style="42" customWidth="1"/>
    <col min="12043" max="12043" width="17.5546875" style="42" customWidth="1"/>
    <col min="12044" max="12044" width="12" style="42" customWidth="1"/>
    <col min="12045" max="12045" width="8.5546875" style="42"/>
    <col min="12046" max="12046" width="12" style="42" customWidth="1"/>
    <col min="12047" max="12047" width="11.44140625" style="42" customWidth="1"/>
    <col min="12048" max="12049" width="12" style="42" customWidth="1"/>
    <col min="12050" max="12286" width="8.5546875" style="42"/>
    <col min="12287" max="12287" width="13.33203125" style="42" bestFit="1" customWidth="1"/>
    <col min="12288" max="12288" width="16.33203125" style="42" customWidth="1"/>
    <col min="12289" max="12289" width="15.33203125" style="42" customWidth="1"/>
    <col min="12290" max="12290" width="14.44140625" style="42" customWidth="1"/>
    <col min="12291" max="12291" width="14.33203125" style="42" bestFit="1" customWidth="1"/>
    <col min="12292" max="12292" width="12.6640625" style="42" customWidth="1"/>
    <col min="12293" max="12293" width="19" style="42" customWidth="1"/>
    <col min="12294" max="12294" width="13" style="42" customWidth="1"/>
    <col min="12295" max="12295" width="11.6640625" style="42" customWidth="1"/>
    <col min="12296" max="12296" width="12.6640625" style="42" customWidth="1"/>
    <col min="12297" max="12297" width="16.33203125" style="42" customWidth="1"/>
    <col min="12298" max="12298" width="12.5546875" style="42" customWidth="1"/>
    <col min="12299" max="12299" width="17.5546875" style="42" customWidth="1"/>
    <col min="12300" max="12300" width="12" style="42" customWidth="1"/>
    <col min="12301" max="12301" width="8.5546875" style="42"/>
    <col min="12302" max="12302" width="12" style="42" customWidth="1"/>
    <col min="12303" max="12303" width="11.44140625" style="42" customWidth="1"/>
    <col min="12304" max="12305" width="12" style="42" customWidth="1"/>
    <col min="12306" max="12542" width="8.5546875" style="42"/>
    <col min="12543" max="12543" width="13.33203125" style="42" bestFit="1" customWidth="1"/>
    <col min="12544" max="12544" width="16.33203125" style="42" customWidth="1"/>
    <col min="12545" max="12545" width="15.33203125" style="42" customWidth="1"/>
    <col min="12546" max="12546" width="14.44140625" style="42" customWidth="1"/>
    <col min="12547" max="12547" width="14.33203125" style="42" bestFit="1" customWidth="1"/>
    <col min="12548" max="12548" width="12.6640625" style="42" customWidth="1"/>
    <col min="12549" max="12549" width="19" style="42" customWidth="1"/>
    <col min="12550" max="12550" width="13" style="42" customWidth="1"/>
    <col min="12551" max="12551" width="11.6640625" style="42" customWidth="1"/>
    <col min="12552" max="12552" width="12.6640625" style="42" customWidth="1"/>
    <col min="12553" max="12553" width="16.33203125" style="42" customWidth="1"/>
    <col min="12554" max="12554" width="12.5546875" style="42" customWidth="1"/>
    <col min="12555" max="12555" width="17.5546875" style="42" customWidth="1"/>
    <col min="12556" max="12556" width="12" style="42" customWidth="1"/>
    <col min="12557" max="12557" width="8.5546875" style="42"/>
    <col min="12558" max="12558" width="12" style="42" customWidth="1"/>
    <col min="12559" max="12559" width="11.44140625" style="42" customWidth="1"/>
    <col min="12560" max="12561" width="12" style="42" customWidth="1"/>
    <col min="12562" max="12798" width="8.5546875" style="42"/>
    <col min="12799" max="12799" width="13.33203125" style="42" bestFit="1" customWidth="1"/>
    <col min="12800" max="12800" width="16.33203125" style="42" customWidth="1"/>
    <col min="12801" max="12801" width="15.33203125" style="42" customWidth="1"/>
    <col min="12802" max="12802" width="14.44140625" style="42" customWidth="1"/>
    <col min="12803" max="12803" width="14.33203125" style="42" bestFit="1" customWidth="1"/>
    <col min="12804" max="12804" width="12.6640625" style="42" customWidth="1"/>
    <col min="12805" max="12805" width="19" style="42" customWidth="1"/>
    <col min="12806" max="12806" width="13" style="42" customWidth="1"/>
    <col min="12807" max="12807" width="11.6640625" style="42" customWidth="1"/>
    <col min="12808" max="12808" width="12.6640625" style="42" customWidth="1"/>
    <col min="12809" max="12809" width="16.33203125" style="42" customWidth="1"/>
    <col min="12810" max="12810" width="12.5546875" style="42" customWidth="1"/>
    <col min="12811" max="12811" width="17.5546875" style="42" customWidth="1"/>
    <col min="12812" max="12812" width="12" style="42" customWidth="1"/>
    <col min="12813" max="12813" width="8.5546875" style="42"/>
    <col min="12814" max="12814" width="12" style="42" customWidth="1"/>
    <col min="12815" max="12815" width="11.44140625" style="42" customWidth="1"/>
    <col min="12816" max="12817" width="12" style="42" customWidth="1"/>
    <col min="12818" max="13054" width="8.5546875" style="42"/>
    <col min="13055" max="13055" width="13.33203125" style="42" bestFit="1" customWidth="1"/>
    <col min="13056" max="13056" width="16.33203125" style="42" customWidth="1"/>
    <col min="13057" max="13057" width="15.33203125" style="42" customWidth="1"/>
    <col min="13058" max="13058" width="14.44140625" style="42" customWidth="1"/>
    <col min="13059" max="13059" width="14.33203125" style="42" bestFit="1" customWidth="1"/>
    <col min="13060" max="13060" width="12.6640625" style="42" customWidth="1"/>
    <col min="13061" max="13061" width="19" style="42" customWidth="1"/>
    <col min="13062" max="13062" width="13" style="42" customWidth="1"/>
    <col min="13063" max="13063" width="11.6640625" style="42" customWidth="1"/>
    <col min="13064" max="13064" width="12.6640625" style="42" customWidth="1"/>
    <col min="13065" max="13065" width="16.33203125" style="42" customWidth="1"/>
    <col min="13066" max="13066" width="12.5546875" style="42" customWidth="1"/>
    <col min="13067" max="13067" width="17.5546875" style="42" customWidth="1"/>
    <col min="13068" max="13068" width="12" style="42" customWidth="1"/>
    <col min="13069" max="13069" width="8.5546875" style="42"/>
    <col min="13070" max="13070" width="12" style="42" customWidth="1"/>
    <col min="13071" max="13071" width="11.44140625" style="42" customWidth="1"/>
    <col min="13072" max="13073" width="12" style="42" customWidth="1"/>
    <col min="13074" max="13310" width="8.5546875" style="42"/>
    <col min="13311" max="13311" width="13.33203125" style="42" bestFit="1" customWidth="1"/>
    <col min="13312" max="13312" width="16.33203125" style="42" customWidth="1"/>
    <col min="13313" max="13313" width="15.33203125" style="42" customWidth="1"/>
    <col min="13314" max="13314" width="14.44140625" style="42" customWidth="1"/>
    <col min="13315" max="13315" width="14.33203125" style="42" bestFit="1" customWidth="1"/>
    <col min="13316" max="13316" width="12.6640625" style="42" customWidth="1"/>
    <col min="13317" max="13317" width="19" style="42" customWidth="1"/>
    <col min="13318" max="13318" width="13" style="42" customWidth="1"/>
    <col min="13319" max="13319" width="11.6640625" style="42" customWidth="1"/>
    <col min="13320" max="13320" width="12.6640625" style="42" customWidth="1"/>
    <col min="13321" max="13321" width="16.33203125" style="42" customWidth="1"/>
    <col min="13322" max="13322" width="12.5546875" style="42" customWidth="1"/>
    <col min="13323" max="13323" width="17.5546875" style="42" customWidth="1"/>
    <col min="13324" max="13324" width="12" style="42" customWidth="1"/>
    <col min="13325" max="13325" width="8.5546875" style="42"/>
    <col min="13326" max="13326" width="12" style="42" customWidth="1"/>
    <col min="13327" max="13327" width="11.44140625" style="42" customWidth="1"/>
    <col min="13328" max="13329" width="12" style="42" customWidth="1"/>
    <col min="13330" max="13566" width="8.5546875" style="42"/>
    <col min="13567" max="13567" width="13.33203125" style="42" bestFit="1" customWidth="1"/>
    <col min="13568" max="13568" width="16.33203125" style="42" customWidth="1"/>
    <col min="13569" max="13569" width="15.33203125" style="42" customWidth="1"/>
    <col min="13570" max="13570" width="14.44140625" style="42" customWidth="1"/>
    <col min="13571" max="13571" width="14.33203125" style="42" bestFit="1" customWidth="1"/>
    <col min="13572" max="13572" width="12.6640625" style="42" customWidth="1"/>
    <col min="13573" max="13573" width="19" style="42" customWidth="1"/>
    <col min="13574" max="13574" width="13" style="42" customWidth="1"/>
    <col min="13575" max="13575" width="11.6640625" style="42" customWidth="1"/>
    <col min="13576" max="13576" width="12.6640625" style="42" customWidth="1"/>
    <col min="13577" max="13577" width="16.33203125" style="42" customWidth="1"/>
    <col min="13578" max="13578" width="12.5546875" style="42" customWidth="1"/>
    <col min="13579" max="13579" width="17.5546875" style="42" customWidth="1"/>
    <col min="13580" max="13580" width="12" style="42" customWidth="1"/>
    <col min="13581" max="13581" width="8.5546875" style="42"/>
    <col min="13582" max="13582" width="12" style="42" customWidth="1"/>
    <col min="13583" max="13583" width="11.44140625" style="42" customWidth="1"/>
    <col min="13584" max="13585" width="12" style="42" customWidth="1"/>
    <col min="13586" max="13822" width="8.5546875" style="42"/>
    <col min="13823" max="13823" width="13.33203125" style="42" bestFit="1" customWidth="1"/>
    <col min="13824" max="13824" width="16.33203125" style="42" customWidth="1"/>
    <col min="13825" max="13825" width="15.33203125" style="42" customWidth="1"/>
    <col min="13826" max="13826" width="14.44140625" style="42" customWidth="1"/>
    <col min="13827" max="13827" width="14.33203125" style="42" bestFit="1" customWidth="1"/>
    <col min="13828" max="13828" width="12.6640625" style="42" customWidth="1"/>
    <col min="13829" max="13829" width="19" style="42" customWidth="1"/>
    <col min="13830" max="13830" width="13" style="42" customWidth="1"/>
    <col min="13831" max="13831" width="11.6640625" style="42" customWidth="1"/>
    <col min="13832" max="13832" width="12.6640625" style="42" customWidth="1"/>
    <col min="13833" max="13833" width="16.33203125" style="42" customWidth="1"/>
    <col min="13834" max="13834" width="12.5546875" style="42" customWidth="1"/>
    <col min="13835" max="13835" width="17.5546875" style="42" customWidth="1"/>
    <col min="13836" max="13836" width="12" style="42" customWidth="1"/>
    <col min="13837" max="13837" width="8.5546875" style="42"/>
    <col min="13838" max="13838" width="12" style="42" customWidth="1"/>
    <col min="13839" max="13839" width="11.44140625" style="42" customWidth="1"/>
    <col min="13840" max="13841" width="12" style="42" customWidth="1"/>
    <col min="13842" max="14078" width="8.5546875" style="42"/>
    <col min="14079" max="14079" width="13.33203125" style="42" bestFit="1" customWidth="1"/>
    <col min="14080" max="14080" width="16.33203125" style="42" customWidth="1"/>
    <col min="14081" max="14081" width="15.33203125" style="42" customWidth="1"/>
    <col min="14082" max="14082" width="14.44140625" style="42" customWidth="1"/>
    <col min="14083" max="14083" width="14.33203125" style="42" bestFit="1" customWidth="1"/>
    <col min="14084" max="14084" width="12.6640625" style="42" customWidth="1"/>
    <col min="14085" max="14085" width="19" style="42" customWidth="1"/>
    <col min="14086" max="14086" width="13" style="42" customWidth="1"/>
    <col min="14087" max="14087" width="11.6640625" style="42" customWidth="1"/>
    <col min="14088" max="14088" width="12.6640625" style="42" customWidth="1"/>
    <col min="14089" max="14089" width="16.33203125" style="42" customWidth="1"/>
    <col min="14090" max="14090" width="12.5546875" style="42" customWidth="1"/>
    <col min="14091" max="14091" width="17.5546875" style="42" customWidth="1"/>
    <col min="14092" max="14092" width="12" style="42" customWidth="1"/>
    <col min="14093" max="14093" width="8.5546875" style="42"/>
    <col min="14094" max="14094" width="12" style="42" customWidth="1"/>
    <col min="14095" max="14095" width="11.44140625" style="42" customWidth="1"/>
    <col min="14096" max="14097" width="12" style="42" customWidth="1"/>
    <col min="14098" max="14334" width="8.5546875" style="42"/>
    <col min="14335" max="14335" width="13.33203125" style="42" bestFit="1" customWidth="1"/>
    <col min="14336" max="14336" width="16.33203125" style="42" customWidth="1"/>
    <col min="14337" max="14337" width="15.33203125" style="42" customWidth="1"/>
    <col min="14338" max="14338" width="14.44140625" style="42" customWidth="1"/>
    <col min="14339" max="14339" width="14.33203125" style="42" bestFit="1" customWidth="1"/>
    <col min="14340" max="14340" width="12.6640625" style="42" customWidth="1"/>
    <col min="14341" max="14341" width="19" style="42" customWidth="1"/>
    <col min="14342" max="14342" width="13" style="42" customWidth="1"/>
    <col min="14343" max="14343" width="11.6640625" style="42" customWidth="1"/>
    <col min="14344" max="14344" width="12.6640625" style="42" customWidth="1"/>
    <col min="14345" max="14345" width="16.33203125" style="42" customWidth="1"/>
    <col min="14346" max="14346" width="12.5546875" style="42" customWidth="1"/>
    <col min="14347" max="14347" width="17.5546875" style="42" customWidth="1"/>
    <col min="14348" max="14348" width="12" style="42" customWidth="1"/>
    <col min="14349" max="14349" width="8.5546875" style="42"/>
    <col min="14350" max="14350" width="12" style="42" customWidth="1"/>
    <col min="14351" max="14351" width="11.44140625" style="42" customWidth="1"/>
    <col min="14352" max="14353" width="12" style="42" customWidth="1"/>
    <col min="14354" max="14590" width="8.5546875" style="42"/>
    <col min="14591" max="14591" width="13.33203125" style="42" bestFit="1" customWidth="1"/>
    <col min="14592" max="14592" width="16.33203125" style="42" customWidth="1"/>
    <col min="14593" max="14593" width="15.33203125" style="42" customWidth="1"/>
    <col min="14594" max="14594" width="14.44140625" style="42" customWidth="1"/>
    <col min="14595" max="14595" width="14.33203125" style="42" bestFit="1" customWidth="1"/>
    <col min="14596" max="14596" width="12.6640625" style="42" customWidth="1"/>
    <col min="14597" max="14597" width="19" style="42" customWidth="1"/>
    <col min="14598" max="14598" width="13" style="42" customWidth="1"/>
    <col min="14599" max="14599" width="11.6640625" style="42" customWidth="1"/>
    <col min="14600" max="14600" width="12.6640625" style="42" customWidth="1"/>
    <col min="14601" max="14601" width="16.33203125" style="42" customWidth="1"/>
    <col min="14602" max="14602" width="12.5546875" style="42" customWidth="1"/>
    <col min="14603" max="14603" width="17.5546875" style="42" customWidth="1"/>
    <col min="14604" max="14604" width="12" style="42" customWidth="1"/>
    <col min="14605" max="14605" width="8.5546875" style="42"/>
    <col min="14606" max="14606" width="12" style="42" customWidth="1"/>
    <col min="14607" max="14607" width="11.44140625" style="42" customWidth="1"/>
    <col min="14608" max="14609" width="12" style="42" customWidth="1"/>
    <col min="14610" max="14846" width="8.5546875" style="42"/>
    <col min="14847" max="14847" width="13.33203125" style="42" bestFit="1" customWidth="1"/>
    <col min="14848" max="14848" width="16.33203125" style="42" customWidth="1"/>
    <col min="14849" max="14849" width="15.33203125" style="42" customWidth="1"/>
    <col min="14850" max="14850" width="14.44140625" style="42" customWidth="1"/>
    <col min="14851" max="14851" width="14.33203125" style="42" bestFit="1" customWidth="1"/>
    <col min="14852" max="14852" width="12.6640625" style="42" customWidth="1"/>
    <col min="14853" max="14853" width="19" style="42" customWidth="1"/>
    <col min="14854" max="14854" width="13" style="42" customWidth="1"/>
    <col min="14855" max="14855" width="11.6640625" style="42" customWidth="1"/>
    <col min="14856" max="14856" width="12.6640625" style="42" customWidth="1"/>
    <col min="14857" max="14857" width="16.33203125" style="42" customWidth="1"/>
    <col min="14858" max="14858" width="12.5546875" style="42" customWidth="1"/>
    <col min="14859" max="14859" width="17.5546875" style="42" customWidth="1"/>
    <col min="14860" max="14860" width="12" style="42" customWidth="1"/>
    <col min="14861" max="14861" width="8.5546875" style="42"/>
    <col min="14862" max="14862" width="12" style="42" customWidth="1"/>
    <col min="14863" max="14863" width="11.44140625" style="42" customWidth="1"/>
    <col min="14864" max="14865" width="12" style="42" customWidth="1"/>
    <col min="14866" max="15102" width="8.5546875" style="42"/>
    <col min="15103" max="15103" width="13.33203125" style="42" bestFit="1" customWidth="1"/>
    <col min="15104" max="15104" width="16.33203125" style="42" customWidth="1"/>
    <col min="15105" max="15105" width="15.33203125" style="42" customWidth="1"/>
    <col min="15106" max="15106" width="14.44140625" style="42" customWidth="1"/>
    <col min="15107" max="15107" width="14.33203125" style="42" bestFit="1" customWidth="1"/>
    <col min="15108" max="15108" width="12.6640625" style="42" customWidth="1"/>
    <col min="15109" max="15109" width="19" style="42" customWidth="1"/>
    <col min="15110" max="15110" width="13" style="42" customWidth="1"/>
    <col min="15111" max="15111" width="11.6640625" style="42" customWidth="1"/>
    <col min="15112" max="15112" width="12.6640625" style="42" customWidth="1"/>
    <col min="15113" max="15113" width="16.33203125" style="42" customWidth="1"/>
    <col min="15114" max="15114" width="12.5546875" style="42" customWidth="1"/>
    <col min="15115" max="15115" width="17.5546875" style="42" customWidth="1"/>
    <col min="15116" max="15116" width="12" style="42" customWidth="1"/>
    <col min="15117" max="15117" width="8.5546875" style="42"/>
    <col min="15118" max="15118" width="12" style="42" customWidth="1"/>
    <col min="15119" max="15119" width="11.44140625" style="42" customWidth="1"/>
    <col min="15120" max="15121" width="12" style="42" customWidth="1"/>
    <col min="15122" max="15358" width="8.5546875" style="42"/>
    <col min="15359" max="15359" width="13.33203125" style="42" bestFit="1" customWidth="1"/>
    <col min="15360" max="15360" width="16.33203125" style="42" customWidth="1"/>
    <col min="15361" max="15361" width="15.33203125" style="42" customWidth="1"/>
    <col min="15362" max="15362" width="14.44140625" style="42" customWidth="1"/>
    <col min="15363" max="15363" width="14.33203125" style="42" bestFit="1" customWidth="1"/>
    <col min="15364" max="15364" width="12.6640625" style="42" customWidth="1"/>
    <col min="15365" max="15365" width="19" style="42" customWidth="1"/>
    <col min="15366" max="15366" width="13" style="42" customWidth="1"/>
    <col min="15367" max="15367" width="11.6640625" style="42" customWidth="1"/>
    <col min="15368" max="15368" width="12.6640625" style="42" customWidth="1"/>
    <col min="15369" max="15369" width="16.33203125" style="42" customWidth="1"/>
    <col min="15370" max="15370" width="12.5546875" style="42" customWidth="1"/>
    <col min="15371" max="15371" width="17.5546875" style="42" customWidth="1"/>
    <col min="15372" max="15372" width="12" style="42" customWidth="1"/>
    <col min="15373" max="15373" width="8.5546875" style="42"/>
    <col min="15374" max="15374" width="12" style="42" customWidth="1"/>
    <col min="15375" max="15375" width="11.44140625" style="42" customWidth="1"/>
    <col min="15376" max="15377" width="12" style="42" customWidth="1"/>
    <col min="15378" max="15614" width="8.5546875" style="42"/>
    <col min="15615" max="15615" width="13.33203125" style="42" bestFit="1" customWidth="1"/>
    <col min="15616" max="15616" width="16.33203125" style="42" customWidth="1"/>
    <col min="15617" max="15617" width="15.33203125" style="42" customWidth="1"/>
    <col min="15618" max="15618" width="14.44140625" style="42" customWidth="1"/>
    <col min="15619" max="15619" width="14.33203125" style="42" bestFit="1" customWidth="1"/>
    <col min="15620" max="15620" width="12.6640625" style="42" customWidth="1"/>
    <col min="15621" max="15621" width="19" style="42" customWidth="1"/>
    <col min="15622" max="15622" width="13" style="42" customWidth="1"/>
    <col min="15623" max="15623" width="11.6640625" style="42" customWidth="1"/>
    <col min="15624" max="15624" width="12.6640625" style="42" customWidth="1"/>
    <col min="15625" max="15625" width="16.33203125" style="42" customWidth="1"/>
    <col min="15626" max="15626" width="12.5546875" style="42" customWidth="1"/>
    <col min="15627" max="15627" width="17.5546875" style="42" customWidth="1"/>
    <col min="15628" max="15628" width="12" style="42" customWidth="1"/>
    <col min="15629" max="15629" width="8.5546875" style="42"/>
    <col min="15630" max="15630" width="12" style="42" customWidth="1"/>
    <col min="15631" max="15631" width="11.44140625" style="42" customWidth="1"/>
    <col min="15632" max="15633" width="12" style="42" customWidth="1"/>
    <col min="15634" max="15870" width="8.5546875" style="42"/>
    <col min="15871" max="15871" width="13.33203125" style="42" bestFit="1" customWidth="1"/>
    <col min="15872" max="15872" width="16.33203125" style="42" customWidth="1"/>
    <col min="15873" max="15873" width="15.33203125" style="42" customWidth="1"/>
    <col min="15874" max="15874" width="14.44140625" style="42" customWidth="1"/>
    <col min="15875" max="15875" width="14.33203125" style="42" bestFit="1" customWidth="1"/>
    <col min="15876" max="15876" width="12.6640625" style="42" customWidth="1"/>
    <col min="15877" max="15877" width="19" style="42" customWidth="1"/>
    <col min="15878" max="15878" width="13" style="42" customWidth="1"/>
    <col min="15879" max="15879" width="11.6640625" style="42" customWidth="1"/>
    <col min="15880" max="15880" width="12.6640625" style="42" customWidth="1"/>
    <col min="15881" max="15881" width="16.33203125" style="42" customWidth="1"/>
    <col min="15882" max="15882" width="12.5546875" style="42" customWidth="1"/>
    <col min="15883" max="15883" width="17.5546875" style="42" customWidth="1"/>
    <col min="15884" max="15884" width="12" style="42" customWidth="1"/>
    <col min="15885" max="15885" width="8.5546875" style="42"/>
    <col min="15886" max="15886" width="12" style="42" customWidth="1"/>
    <col min="15887" max="15887" width="11.44140625" style="42" customWidth="1"/>
    <col min="15888" max="15889" width="12" style="42" customWidth="1"/>
    <col min="15890" max="16126" width="8.5546875" style="42"/>
    <col min="16127" max="16127" width="13.33203125" style="42" bestFit="1" customWidth="1"/>
    <col min="16128" max="16128" width="16.33203125" style="42" customWidth="1"/>
    <col min="16129" max="16129" width="15.33203125" style="42" customWidth="1"/>
    <col min="16130" max="16130" width="14.44140625" style="42" customWidth="1"/>
    <col min="16131" max="16131" width="14.33203125" style="42" bestFit="1" customWidth="1"/>
    <col min="16132" max="16132" width="12.6640625" style="42" customWidth="1"/>
    <col min="16133" max="16133" width="19" style="42" customWidth="1"/>
    <col min="16134" max="16134" width="13" style="42" customWidth="1"/>
    <col min="16135" max="16135" width="11.6640625" style="42" customWidth="1"/>
    <col min="16136" max="16136" width="12.6640625" style="42" customWidth="1"/>
    <col min="16137" max="16137" width="16.33203125" style="42" customWidth="1"/>
    <col min="16138" max="16138" width="12.5546875" style="42" customWidth="1"/>
    <col min="16139" max="16139" width="17.5546875" style="42" customWidth="1"/>
    <col min="16140" max="16140" width="12" style="42" customWidth="1"/>
    <col min="16141" max="16141" width="8.5546875" style="42"/>
    <col min="16142" max="16142" width="12" style="42" customWidth="1"/>
    <col min="16143" max="16143" width="11.44140625" style="42" customWidth="1"/>
    <col min="16144" max="16145" width="12" style="42" customWidth="1"/>
    <col min="16146" max="16384" width="8.5546875" style="42"/>
  </cols>
  <sheetData>
    <row r="1" spans="1:14" ht="14.25" customHeight="1" x14ac:dyDescent="0.35">
      <c r="A1" s="566" t="s">
        <v>0</v>
      </c>
      <c r="B1" s="567"/>
      <c r="C1" s="567"/>
      <c r="D1" s="44"/>
      <c r="E1" s="45"/>
      <c r="F1" s="46"/>
      <c r="H1" s="478" t="s">
        <v>1</v>
      </c>
      <c r="I1" s="479"/>
      <c r="J1" s="479"/>
      <c r="K1" s="480"/>
    </row>
    <row r="2" spans="1:14" ht="12.75" customHeight="1" x14ac:dyDescent="0.35">
      <c r="A2" s="568" t="s">
        <v>2</v>
      </c>
      <c r="B2" s="569"/>
      <c r="C2" s="569"/>
      <c r="D2" s="48"/>
      <c r="E2" s="43"/>
      <c r="F2" s="49"/>
      <c r="H2" s="572"/>
      <c r="I2" s="482"/>
      <c r="J2" s="482"/>
      <c r="K2" s="483"/>
    </row>
    <row r="3" spans="1:14" ht="19.5" customHeight="1" thickBot="1" x14ac:dyDescent="0.4">
      <c r="A3" s="570" t="s">
        <v>3</v>
      </c>
      <c r="B3" s="571" t="s">
        <v>4</v>
      </c>
      <c r="C3" s="571" t="s">
        <v>4</v>
      </c>
      <c r="D3" s="51"/>
      <c r="E3" s="52"/>
      <c r="F3" s="53"/>
      <c r="H3" s="484"/>
      <c r="I3" s="485"/>
      <c r="J3" s="485"/>
      <c r="K3" s="486"/>
    </row>
    <row r="4" spans="1:14" ht="16.5" customHeight="1" x14ac:dyDescent="0.35">
      <c r="A4" s="54"/>
      <c r="B4" s="54"/>
      <c r="C4" s="54"/>
      <c r="D4" s="54"/>
      <c r="E4" s="54"/>
      <c r="F4" s="54"/>
      <c r="G4" s="54"/>
      <c r="H4" s="54"/>
      <c r="I4" s="54"/>
      <c r="J4" s="54"/>
      <c r="K4" s="56"/>
    </row>
    <row r="5" spans="1:14" ht="19.5" customHeight="1" x14ac:dyDescent="0.35">
      <c r="A5" s="557" t="s">
        <v>92</v>
      </c>
      <c r="B5" s="558"/>
      <c r="C5" s="558"/>
      <c r="D5" s="558"/>
      <c r="E5" s="558"/>
      <c r="F5" s="558"/>
      <c r="G5" s="558"/>
      <c r="H5" s="558"/>
      <c r="I5" s="558"/>
      <c r="J5" s="558"/>
      <c r="K5" s="558"/>
    </row>
    <row r="6" spans="1:14" ht="66" customHeight="1" x14ac:dyDescent="0.35">
      <c r="A6" s="487" t="s">
        <v>5</v>
      </c>
      <c r="B6" s="57" t="s">
        <v>6</v>
      </c>
      <c r="C6" s="57" t="s">
        <v>24</v>
      </c>
      <c r="D6" s="57" t="s">
        <v>63</v>
      </c>
      <c r="E6" s="57"/>
      <c r="F6" s="57"/>
      <c r="G6" s="57" t="s">
        <v>25</v>
      </c>
      <c r="H6" s="57" t="s">
        <v>84</v>
      </c>
      <c r="I6" s="88" t="s">
        <v>26</v>
      </c>
      <c r="J6" s="90" t="s">
        <v>37</v>
      </c>
      <c r="K6" s="90" t="s">
        <v>38</v>
      </c>
    </row>
    <row r="7" spans="1:14" ht="18" customHeight="1" x14ac:dyDescent="0.35">
      <c r="A7" s="487"/>
      <c r="B7" s="59" t="s">
        <v>90</v>
      </c>
      <c r="C7" s="60">
        <v>60102.87</v>
      </c>
      <c r="D7" s="61">
        <f>178.02*13</f>
        <v>2314.2600000000002</v>
      </c>
      <c r="E7" s="43"/>
      <c r="F7" s="62"/>
      <c r="G7" s="63">
        <f>+C7+D7</f>
        <v>62417.130000000005</v>
      </c>
      <c r="H7" s="64">
        <f>G7*38.38%</f>
        <v>23955.694494000003</v>
      </c>
      <c r="I7" s="65">
        <f>+ROUND(+G7+H7,2)</f>
        <v>86372.82</v>
      </c>
      <c r="J7" s="91"/>
      <c r="K7" s="105">
        <f>+ROUND(I7*J7,2)</f>
        <v>0</v>
      </c>
    </row>
    <row r="8" spans="1:14" ht="18" customHeight="1" x14ac:dyDescent="0.35">
      <c r="A8" s="487"/>
      <c r="B8" s="59" t="s">
        <v>8</v>
      </c>
      <c r="C8" s="60">
        <v>47015.77</v>
      </c>
      <c r="D8" s="61">
        <f>139.22*13</f>
        <v>1809.86</v>
      </c>
      <c r="E8" s="68"/>
      <c r="F8" s="62"/>
      <c r="G8" s="63">
        <f>+C8+D8</f>
        <v>48825.63</v>
      </c>
      <c r="H8" s="64">
        <f>G8*38.38%</f>
        <v>18739.276794000001</v>
      </c>
      <c r="I8" s="65">
        <f>+ROUND(+G8+H8,2)</f>
        <v>67564.91</v>
      </c>
      <c r="J8" s="91"/>
      <c r="K8" s="105">
        <f>+ROUND(I8*J8,2)</f>
        <v>0</v>
      </c>
      <c r="L8" s="93"/>
      <c r="N8" s="50"/>
    </row>
    <row r="9" spans="1:14" ht="14.25" customHeight="1" x14ac:dyDescent="0.35">
      <c r="A9" s="69"/>
      <c r="B9" s="70"/>
      <c r="C9" s="106"/>
      <c r="D9" s="106"/>
      <c r="E9" s="106"/>
      <c r="F9" s="106"/>
      <c r="G9" s="106"/>
      <c r="H9" s="106"/>
      <c r="I9" s="106"/>
      <c r="J9" s="107"/>
      <c r="K9" s="106"/>
      <c r="L9" s="93"/>
      <c r="M9" s="50"/>
      <c r="N9" s="50"/>
    </row>
    <row r="10" spans="1:14" ht="84" customHeight="1" x14ac:dyDescent="0.35">
      <c r="A10" s="487" t="s">
        <v>54</v>
      </c>
      <c r="B10" s="72"/>
      <c r="C10" s="57" t="s">
        <v>30</v>
      </c>
      <c r="D10" s="57" t="s">
        <v>64</v>
      </c>
      <c r="E10" s="57" t="s">
        <v>31</v>
      </c>
      <c r="F10" s="57" t="s">
        <v>51</v>
      </c>
      <c r="G10" s="57" t="s">
        <v>32</v>
      </c>
      <c r="H10" s="57" t="s">
        <v>84</v>
      </c>
      <c r="I10" s="88" t="s">
        <v>33</v>
      </c>
      <c r="J10" s="90" t="s">
        <v>37</v>
      </c>
      <c r="K10" s="90" t="s">
        <v>38</v>
      </c>
      <c r="N10" s="50"/>
    </row>
    <row r="11" spans="1:14" ht="15.75" customHeight="1" x14ac:dyDescent="0.35">
      <c r="A11" s="487"/>
      <c r="B11" s="68" t="s">
        <v>11</v>
      </c>
      <c r="C11" s="108">
        <v>23501.93</v>
      </c>
      <c r="D11" s="61">
        <f>75.38*12</f>
        <v>904.56</v>
      </c>
      <c r="E11" s="66"/>
      <c r="F11" s="73">
        <f>+ROUND((C11+D11+E11)/12,2)</f>
        <v>2033.87</v>
      </c>
      <c r="G11" s="66">
        <f>+F11+D11+C11+E11</f>
        <v>26440.36</v>
      </c>
      <c r="H11" s="64">
        <f>G11*38.38%</f>
        <v>10147.810168000002</v>
      </c>
      <c r="I11" s="65">
        <f>+ROUND(+G11+H11,2)</f>
        <v>36588.17</v>
      </c>
      <c r="J11" s="91"/>
      <c r="K11" s="105">
        <f>+ROUND(I11*J11,2)</f>
        <v>0</v>
      </c>
    </row>
    <row r="12" spans="1:14" x14ac:dyDescent="0.35">
      <c r="A12" s="487"/>
      <c r="B12" s="74"/>
      <c r="C12" s="77"/>
      <c r="D12" s="76"/>
      <c r="E12" s="80"/>
      <c r="F12" s="77"/>
      <c r="G12" s="77"/>
      <c r="H12" s="77"/>
      <c r="I12" s="77"/>
      <c r="J12" s="77"/>
      <c r="K12" s="77"/>
    </row>
    <row r="13" spans="1:14" x14ac:dyDescent="0.35">
      <c r="A13" s="487"/>
      <c r="B13" s="68" t="s">
        <v>12</v>
      </c>
      <c r="C13" s="108">
        <v>19351.97</v>
      </c>
      <c r="D13" s="61">
        <f>62.06*12</f>
        <v>744.72</v>
      </c>
      <c r="E13" s="66"/>
      <c r="F13" s="73">
        <f>+ROUND((C13+D13+E13)/12,2)</f>
        <v>1674.72</v>
      </c>
      <c r="G13" s="66">
        <f>+F13+D13+C13+E13</f>
        <v>21771.41</v>
      </c>
      <c r="H13" s="64">
        <f>G13*38.38%</f>
        <v>8355.8671580000009</v>
      </c>
      <c r="I13" s="65">
        <f>+ROUND(+G13+H13,2)</f>
        <v>30127.279999999999</v>
      </c>
      <c r="J13" s="91"/>
      <c r="K13" s="105">
        <f>+ROUND(I13*J13,2)</f>
        <v>0</v>
      </c>
    </row>
    <row r="14" spans="1:14" x14ac:dyDescent="0.35">
      <c r="A14" s="487"/>
      <c r="B14" s="79"/>
      <c r="C14" s="80"/>
      <c r="D14" s="76"/>
      <c r="E14" s="80"/>
      <c r="F14" s="80"/>
      <c r="G14" s="77"/>
      <c r="H14" s="80"/>
      <c r="I14" s="80"/>
      <c r="J14" s="80"/>
      <c r="K14" s="80"/>
    </row>
    <row r="15" spans="1:14" x14ac:dyDescent="0.35">
      <c r="A15" s="487"/>
      <c r="B15" s="68" t="s">
        <v>13</v>
      </c>
      <c r="C15" s="108">
        <v>18390.84</v>
      </c>
      <c r="D15" s="61">
        <f>58.98*12</f>
        <v>707.76</v>
      </c>
      <c r="E15" s="66"/>
      <c r="F15" s="73">
        <f>+ROUND((C15+D15+E15)/12,2)</f>
        <v>1591.55</v>
      </c>
      <c r="G15" s="66">
        <f>+F15+D15+C15+E15</f>
        <v>20690.150000000001</v>
      </c>
      <c r="H15" s="64">
        <f>G15*38.38%</f>
        <v>7940.879570000001</v>
      </c>
      <c r="I15" s="65">
        <f>+ROUND(+G15+H15,2)</f>
        <v>28631.03</v>
      </c>
      <c r="J15" s="91"/>
      <c r="K15" s="105">
        <f>+ROUND(I15*J15,2)</f>
        <v>0</v>
      </c>
    </row>
    <row r="16" spans="1:14" x14ac:dyDescent="0.35">
      <c r="A16" s="487"/>
      <c r="B16" s="74"/>
      <c r="C16" s="109"/>
      <c r="D16" s="76"/>
      <c r="E16" s="110"/>
      <c r="F16" s="109"/>
      <c r="G16" s="109"/>
      <c r="H16" s="111"/>
      <c r="I16" s="111"/>
      <c r="J16" s="111"/>
      <c r="K16" s="111"/>
    </row>
    <row r="17" spans="1:11" ht="33" customHeight="1" x14ac:dyDescent="0.35">
      <c r="B17" s="43"/>
      <c r="C17" s="112"/>
      <c r="D17" s="113"/>
      <c r="E17" s="113"/>
      <c r="F17" s="112"/>
      <c r="G17" s="114" t="s">
        <v>15</v>
      </c>
      <c r="H17" s="115" t="s">
        <v>16</v>
      </c>
      <c r="I17" s="116"/>
      <c r="J17" s="117">
        <f>+J7</f>
        <v>0</v>
      </c>
      <c r="K17" s="118">
        <f>+K7</f>
        <v>0</v>
      </c>
    </row>
    <row r="18" spans="1:11" ht="29.25" customHeight="1" x14ac:dyDescent="0.35">
      <c r="B18" s="98"/>
      <c r="C18" s="98"/>
      <c r="D18" s="43"/>
      <c r="E18" s="43"/>
      <c r="F18" s="98"/>
      <c r="G18" s="114" t="s">
        <v>15</v>
      </c>
      <c r="H18" s="119" t="s">
        <v>17</v>
      </c>
      <c r="I18" s="62"/>
      <c r="J18" s="120">
        <f>+SUM(J8:J16)</f>
        <v>0</v>
      </c>
      <c r="K18" s="105">
        <f>+SUM(K8:K16)</f>
        <v>0</v>
      </c>
    </row>
    <row r="19" spans="1:11" ht="37.5" customHeight="1" x14ac:dyDescent="0.35">
      <c r="B19" s="98"/>
      <c r="C19" s="98"/>
      <c r="D19" s="98"/>
      <c r="E19" s="98"/>
      <c r="F19" s="98"/>
      <c r="G19" s="98"/>
      <c r="H19" s="30" t="s">
        <v>18</v>
      </c>
      <c r="I19" s="30"/>
      <c r="J19" s="99">
        <f>+SUM(J7:J16)</f>
        <v>0</v>
      </c>
      <c r="K19" s="92">
        <f>+SUM(K7:K16)</f>
        <v>0</v>
      </c>
    </row>
    <row r="20" spans="1:11" ht="18.75" customHeight="1" x14ac:dyDescent="0.35">
      <c r="I20" s="78"/>
      <c r="J20" s="78"/>
      <c r="K20" s="78"/>
    </row>
    <row r="21" spans="1:11" ht="18.600000000000001" thickBot="1" x14ac:dyDescent="0.4"/>
    <row r="22" spans="1:11" x14ac:dyDescent="0.35">
      <c r="A22" s="529" t="s">
        <v>48</v>
      </c>
      <c r="B22" s="530"/>
      <c r="C22" s="530"/>
      <c r="D22" s="530"/>
      <c r="E22" s="530"/>
      <c r="F22" s="530"/>
      <c r="G22" s="530"/>
      <c r="H22" s="530"/>
      <c r="I22" s="530"/>
      <c r="J22" s="530"/>
      <c r="K22" s="531"/>
    </row>
    <row r="23" spans="1:11" ht="44.25" customHeight="1" x14ac:dyDescent="0.35">
      <c r="A23" s="498" t="s">
        <v>87</v>
      </c>
      <c r="B23" s="498"/>
      <c r="C23" s="498"/>
      <c r="D23" s="498"/>
      <c r="E23" s="498"/>
      <c r="F23" s="498"/>
      <c r="G23" s="498"/>
      <c r="H23" s="498"/>
      <c r="I23" s="498"/>
      <c r="J23" s="498"/>
      <c r="K23" s="498"/>
    </row>
    <row r="24" spans="1:11" ht="51.75" customHeight="1" thickBot="1" x14ac:dyDescent="0.4">
      <c r="A24" s="560" t="s">
        <v>91</v>
      </c>
      <c r="B24" s="561"/>
      <c r="C24" s="561"/>
      <c r="D24" s="561"/>
      <c r="E24" s="561"/>
      <c r="F24" s="561"/>
      <c r="G24" s="561"/>
      <c r="H24" s="561"/>
      <c r="I24" s="561"/>
      <c r="J24" s="561"/>
      <c r="K24" s="562"/>
    </row>
  </sheetData>
  <sheetProtection selectLockedCells="1" selectUnlockedCells="1"/>
  <mergeCells count="11">
    <mergeCell ref="A10:A16"/>
    <mergeCell ref="A22:K22"/>
    <mergeCell ref="A23:K23"/>
    <mergeCell ref="A24:K24"/>
    <mergeCell ref="A1:C1"/>
    <mergeCell ref="A2:C2"/>
    <mergeCell ref="A3:C3"/>
    <mergeCell ref="A5:K5"/>
    <mergeCell ref="A6:A8"/>
    <mergeCell ref="H1:K1"/>
    <mergeCell ref="H2:K3"/>
  </mergeCells>
  <pageMargins left="0.45" right="0.47013888888888888" top="0.62013888888888891" bottom="0.47013888888888888" header="0.51180555555555551" footer="0.51180555555555551"/>
  <pageSetup paperSize="9" scale="69"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B19"/>
  <sheetViews>
    <sheetView showGridLines="0" zoomScale="80" zoomScaleNormal="80" zoomScaleSheetLayoutView="50" workbookViewId="0">
      <selection activeCell="A2" sqref="A2:I2"/>
    </sheetView>
  </sheetViews>
  <sheetFormatPr defaultRowHeight="14.4" x14ac:dyDescent="0.3"/>
  <cols>
    <col min="4" max="4" width="1.33203125" customWidth="1"/>
    <col min="5" max="5" width="14.44140625" customWidth="1"/>
    <col min="6" max="8" width="13.5546875" customWidth="1"/>
    <col min="9" max="9" width="3.33203125" customWidth="1"/>
    <col min="10" max="14" width="15.6640625" customWidth="1"/>
    <col min="15" max="15" width="2.33203125" customWidth="1"/>
    <col min="16" max="16" width="15.6640625" customWidth="1"/>
    <col min="17" max="17" width="2.33203125" customWidth="1"/>
    <col min="18" max="20" width="15.6640625" customWidth="1"/>
    <col min="21" max="21" width="2.33203125" customWidth="1"/>
    <col min="22" max="22" width="14.88671875" customWidth="1"/>
    <col min="23" max="23" width="2.33203125" customWidth="1"/>
    <col min="24" max="26" width="15.6640625" customWidth="1"/>
    <col min="27" max="27" width="2.33203125" customWidth="1"/>
    <col min="28" max="28" width="15.6640625" customWidth="1"/>
  </cols>
  <sheetData>
    <row r="1" spans="1:28" ht="25.8" customHeight="1" x14ac:dyDescent="0.3">
      <c r="A1" s="577" t="s">
        <v>318</v>
      </c>
      <c r="B1" s="578"/>
      <c r="C1" s="578"/>
      <c r="D1" s="578"/>
      <c r="E1" s="578"/>
      <c r="F1" s="578"/>
      <c r="G1" s="578"/>
      <c r="H1" s="578"/>
      <c r="I1" s="579"/>
      <c r="J1" s="278"/>
      <c r="K1" s="574" t="s">
        <v>1</v>
      </c>
      <c r="L1" s="574"/>
      <c r="M1" s="574"/>
      <c r="N1" s="574"/>
      <c r="O1" s="574"/>
      <c r="P1" s="586"/>
      <c r="Q1" s="586"/>
      <c r="R1" s="586"/>
    </row>
    <row r="2" spans="1:28" ht="17.399999999999999" customHeight="1" x14ac:dyDescent="0.3">
      <c r="A2" s="580" t="s">
        <v>320</v>
      </c>
      <c r="B2" s="581"/>
      <c r="C2" s="581"/>
      <c r="D2" s="581"/>
      <c r="E2" s="581"/>
      <c r="F2" s="581"/>
      <c r="G2" s="581"/>
      <c r="H2" s="581"/>
      <c r="I2" s="582"/>
      <c r="J2" s="280"/>
      <c r="K2" s="575" t="s">
        <v>298</v>
      </c>
      <c r="L2" s="575"/>
      <c r="M2" s="575"/>
      <c r="N2" s="575"/>
      <c r="O2" s="575"/>
      <c r="P2" s="586"/>
      <c r="Q2" s="586"/>
      <c r="R2" s="586"/>
    </row>
    <row r="3" spans="1:28" ht="15" customHeight="1" thickBot="1" x14ac:dyDescent="0.35">
      <c r="A3" s="583" t="s">
        <v>319</v>
      </c>
      <c r="B3" s="584"/>
      <c r="C3" s="584"/>
      <c r="D3" s="584"/>
      <c r="E3" s="584"/>
      <c r="F3" s="584"/>
      <c r="G3" s="584"/>
      <c r="H3" s="584"/>
      <c r="I3" s="585"/>
      <c r="J3" s="279"/>
      <c r="K3" s="575"/>
      <c r="L3" s="575"/>
      <c r="M3" s="575"/>
      <c r="N3" s="575"/>
      <c r="O3" s="575"/>
      <c r="P3" s="586"/>
      <c r="Q3" s="586"/>
      <c r="R3" s="586"/>
    </row>
    <row r="4" spans="1:28" ht="15" thickBot="1" x14ac:dyDescent="0.35"/>
    <row r="5" spans="1:28" s="133" customFormat="1" ht="72.75" customHeight="1" thickTop="1" thickBot="1" x14ac:dyDescent="0.35">
      <c r="K5" s="589" t="s">
        <v>216</v>
      </c>
      <c r="L5" s="590"/>
      <c r="M5" s="591" t="s">
        <v>217</v>
      </c>
      <c r="N5" s="592"/>
      <c r="R5" s="587" t="s">
        <v>135</v>
      </c>
      <c r="S5" s="588"/>
      <c r="T5" s="283" t="s">
        <v>136</v>
      </c>
    </row>
    <row r="6" spans="1:28" ht="77.25" customHeight="1" thickTop="1" x14ac:dyDescent="0.3">
      <c r="A6" s="576" t="s">
        <v>98</v>
      </c>
      <c r="B6" s="576"/>
      <c r="C6" s="576"/>
      <c r="D6" s="134"/>
      <c r="E6" s="135" t="s">
        <v>214</v>
      </c>
      <c r="F6" s="136" t="s">
        <v>105</v>
      </c>
      <c r="G6" s="136" t="s">
        <v>106</v>
      </c>
      <c r="H6" s="137" t="s">
        <v>140</v>
      </c>
      <c r="I6" s="134"/>
      <c r="J6" s="305" t="s">
        <v>146</v>
      </c>
      <c r="K6" s="222" t="s">
        <v>131</v>
      </c>
      <c r="L6" s="138" t="s">
        <v>132</v>
      </c>
      <c r="M6" s="139" t="s">
        <v>119</v>
      </c>
      <c r="N6" s="229" t="s">
        <v>120</v>
      </c>
      <c r="P6" s="140" t="s">
        <v>141</v>
      </c>
      <c r="R6" s="284" t="s">
        <v>117</v>
      </c>
      <c r="S6" s="290" t="s">
        <v>118</v>
      </c>
      <c r="T6" s="295" t="s">
        <v>137</v>
      </c>
      <c r="V6" s="234" t="s">
        <v>149</v>
      </c>
      <c r="X6" s="304" t="s">
        <v>143</v>
      </c>
      <c r="Y6" s="304" t="s">
        <v>144</v>
      </c>
      <c r="Z6" s="308" t="s">
        <v>145</v>
      </c>
      <c r="AB6" s="234" t="s">
        <v>148</v>
      </c>
    </row>
    <row r="7" spans="1:28" s="150" customFormat="1" ht="36.75" customHeight="1" x14ac:dyDescent="0.3">
      <c r="A7" s="573" t="s">
        <v>99</v>
      </c>
      <c r="B7" s="573"/>
      <c r="C7" s="573"/>
      <c r="D7" s="141"/>
      <c r="E7" s="142">
        <f>'Tab.1_bis Riduzione DO'!J8</f>
        <v>32</v>
      </c>
      <c r="F7" s="143">
        <f>'Tab. 2.1  Presenti in servizio'!J7</f>
        <v>14</v>
      </c>
      <c r="G7" s="144">
        <f>+'Tab. 2.2 Comandati out'!J7</f>
        <v>0</v>
      </c>
      <c r="H7" s="145">
        <f>E7-F7-G7</f>
        <v>18</v>
      </c>
      <c r="I7" s="141"/>
      <c r="J7" s="306"/>
      <c r="K7" s="223"/>
      <c r="L7" s="147"/>
      <c r="M7" s="148"/>
      <c r="N7" s="230"/>
      <c r="P7" s="149">
        <f>H7-(SUM(J7:N7))</f>
        <v>18</v>
      </c>
      <c r="R7" s="285"/>
      <c r="S7" s="289"/>
      <c r="T7" s="296"/>
      <c r="V7" s="235">
        <f>P7-R7-S7-T7</f>
        <v>18</v>
      </c>
      <c r="X7" s="303">
        <f>'Tab. 2.1  Presenti in servizio'!K7</f>
        <v>3</v>
      </c>
      <c r="Y7" s="303">
        <f>'Tab. 2.1  Presenti in servizio'!L7</f>
        <v>9</v>
      </c>
      <c r="Z7" s="309"/>
      <c r="AB7" s="235">
        <f>V7-(SUM(X7:Z7))</f>
        <v>6</v>
      </c>
    </row>
    <row r="8" spans="1:28" s="150" customFormat="1" ht="36.75" customHeight="1" x14ac:dyDescent="0.3">
      <c r="A8" s="573" t="s">
        <v>100</v>
      </c>
      <c r="B8" s="573"/>
      <c r="C8" s="573"/>
      <c r="D8" s="141"/>
      <c r="E8" s="142">
        <f>'Tab.1_bis Riduzione DO'!J9</f>
        <v>198</v>
      </c>
      <c r="F8" s="143">
        <f>'Tab. 2.1  Presenti in servizio'!J8</f>
        <v>112</v>
      </c>
      <c r="G8" s="144">
        <f>+'Tab. 2.2 Comandati out'!J8</f>
        <v>0</v>
      </c>
      <c r="H8" s="145">
        <f>E8-F8-G8</f>
        <v>86</v>
      </c>
      <c r="I8" s="141"/>
      <c r="J8" s="306"/>
      <c r="K8" s="463">
        <v>19</v>
      </c>
      <c r="L8" s="147"/>
      <c r="M8" s="148"/>
      <c r="N8" s="230"/>
      <c r="P8" s="149">
        <f>H8-(SUM(J8:N8))</f>
        <v>67</v>
      </c>
      <c r="R8" s="285"/>
      <c r="S8" s="289"/>
      <c r="T8" s="296"/>
      <c r="V8" s="235">
        <f>P8-R8-S8-T8</f>
        <v>67</v>
      </c>
      <c r="X8" s="303">
        <f>'Tab. 2.1  Presenti in servizio'!K8</f>
        <v>9</v>
      </c>
      <c r="Y8" s="303">
        <f>'Tab. 2.1  Presenti in servizio'!L8</f>
        <v>58</v>
      </c>
      <c r="Z8" s="309"/>
      <c r="AB8" s="235">
        <f>V8-(SUM(X8:Z8))</f>
        <v>0</v>
      </c>
    </row>
    <row r="9" spans="1:28" s="13" customFormat="1" ht="7.5" customHeight="1" x14ac:dyDescent="0.3">
      <c r="A9" s="151"/>
      <c r="B9" s="152"/>
      <c r="C9" s="153"/>
      <c r="D9" s="154"/>
      <c r="E9" s="155"/>
      <c r="F9" s="155"/>
      <c r="G9" s="155"/>
      <c r="H9" s="156"/>
      <c r="I9" s="154"/>
      <c r="J9" s="297"/>
      <c r="K9" s="224"/>
      <c r="L9" s="157"/>
      <c r="M9" s="157"/>
      <c r="N9" s="158"/>
      <c r="P9" s="159"/>
      <c r="R9" s="286"/>
      <c r="S9" s="291"/>
      <c r="T9" s="297"/>
      <c r="V9" s="236">
        <f>P9-R9-S9</f>
        <v>0</v>
      </c>
      <c r="X9" s="281"/>
      <c r="Y9" s="281"/>
      <c r="Z9" s="281"/>
      <c r="AB9" s="236"/>
    </row>
    <row r="10" spans="1:28" s="150" customFormat="1" ht="36.75" customHeight="1" x14ac:dyDescent="0.3">
      <c r="A10" s="573" t="s">
        <v>121</v>
      </c>
      <c r="B10" s="573"/>
      <c r="C10" s="573"/>
      <c r="D10" s="141"/>
      <c r="E10" s="160">
        <f>'Tab.1_bis Riduzione DO'!J12</f>
        <v>100</v>
      </c>
      <c r="F10" s="143">
        <f>'Tab. 2.1  Presenti in servizio'!J11</f>
        <v>0</v>
      </c>
      <c r="G10" s="144">
        <f>+'Tab. 2.2 Comandati out'!J11</f>
        <v>0</v>
      </c>
      <c r="H10" s="145">
        <f>E10-F10-G10</f>
        <v>100</v>
      </c>
      <c r="I10" s="141"/>
      <c r="J10" s="306"/>
      <c r="K10" s="223"/>
      <c r="L10" s="146"/>
      <c r="M10" s="148">
        <v>75</v>
      </c>
      <c r="N10" s="231">
        <v>25</v>
      </c>
      <c r="P10" s="149">
        <f>H10-(SUM(J10:N10))</f>
        <v>0</v>
      </c>
      <c r="R10" s="285"/>
      <c r="S10" s="292"/>
      <c r="T10" s="298"/>
      <c r="V10" s="235">
        <f>P10-R10-S10-T10</f>
        <v>0</v>
      </c>
      <c r="X10" s="301"/>
      <c r="Y10" s="301"/>
      <c r="Z10" s="303">
        <f>'Tab. 2.1  Presenti in servizio'!K11</f>
        <v>0</v>
      </c>
      <c r="AB10" s="235">
        <f>V10-(SUM(X10:Z10))</f>
        <v>0</v>
      </c>
    </row>
    <row r="11" spans="1:28" s="150" customFormat="1" ht="36.75" customHeight="1" x14ac:dyDescent="0.3">
      <c r="A11" s="573" t="s">
        <v>101</v>
      </c>
      <c r="B11" s="573"/>
      <c r="C11" s="573"/>
      <c r="D11" s="141"/>
      <c r="E11" s="160">
        <f>'Tab.1_bis Riduzione DO'!J15</f>
        <v>5591</v>
      </c>
      <c r="F11" s="143">
        <f>'Tab. 2.1  Presenti in servizio'!J14</f>
        <v>3550</v>
      </c>
      <c r="G11" s="161">
        <f>+'Tab. 2.2 Comandati out'!J14</f>
        <v>35</v>
      </c>
      <c r="H11" s="145">
        <f>E11-F11-G11</f>
        <v>2006</v>
      </c>
      <c r="I11" s="141"/>
      <c r="J11" s="307"/>
      <c r="K11" s="225">
        <v>496</v>
      </c>
      <c r="L11" s="162"/>
      <c r="M11" s="163">
        <v>2</v>
      </c>
      <c r="N11" s="232"/>
      <c r="P11" s="149">
        <f>H11-(SUM(J11:N11))</f>
        <v>1508</v>
      </c>
      <c r="R11" s="287"/>
      <c r="S11" s="293"/>
      <c r="T11" s="299">
        <v>250</v>
      </c>
      <c r="V11" s="235">
        <f>P11-R11-S11-T11</f>
        <v>1258</v>
      </c>
      <c r="X11" s="302"/>
      <c r="Y11" s="302"/>
      <c r="Z11" s="303">
        <f>'Tab. 2.1  Presenti in servizio'!K14</f>
        <v>18</v>
      </c>
      <c r="AB11" s="235">
        <f>V11-(SUM(X11:Z11))</f>
        <v>1240</v>
      </c>
    </row>
    <row r="12" spans="1:28" s="150" customFormat="1" ht="36.75" customHeight="1" x14ac:dyDescent="0.3">
      <c r="A12" s="573" t="s">
        <v>102</v>
      </c>
      <c r="B12" s="573"/>
      <c r="C12" s="573"/>
      <c r="D12" s="141"/>
      <c r="E12" s="160">
        <f>'Tab.1_bis Riduzione DO'!J17</f>
        <v>12740</v>
      </c>
      <c r="F12" s="143">
        <f>'Tab. 2.1  Presenti in servizio'!J16</f>
        <v>8523</v>
      </c>
      <c r="G12" s="161">
        <f>+'Tab. 2.2 Comandati out'!J16</f>
        <v>32</v>
      </c>
      <c r="H12" s="145">
        <f>E12-F12-G12</f>
        <v>4185</v>
      </c>
      <c r="I12" s="141"/>
      <c r="J12" s="307">
        <v>208</v>
      </c>
      <c r="K12" s="225">
        <v>702</v>
      </c>
      <c r="L12" s="162"/>
      <c r="M12" s="163">
        <v>6</v>
      </c>
      <c r="N12" s="232"/>
      <c r="P12" s="149">
        <f>H12-(SUM(J12:N12))</f>
        <v>3269</v>
      </c>
      <c r="R12" s="287"/>
      <c r="S12" s="293"/>
      <c r="T12" s="299">
        <v>197</v>
      </c>
      <c r="V12" s="235">
        <f>P12-R12-S12-T12</f>
        <v>3072</v>
      </c>
      <c r="X12" s="302"/>
      <c r="Y12" s="302"/>
      <c r="Z12" s="303">
        <f>'Tab. 2.1  Presenti in servizio'!K16</f>
        <v>9</v>
      </c>
      <c r="AB12" s="235">
        <f>V12-(SUM(X12:Z12))</f>
        <v>3063</v>
      </c>
    </row>
    <row r="13" spans="1:28" s="150" customFormat="1" ht="36.75" customHeight="1" x14ac:dyDescent="0.3">
      <c r="A13" s="573" t="s">
        <v>103</v>
      </c>
      <c r="B13" s="573"/>
      <c r="C13" s="573"/>
      <c r="D13" s="141"/>
      <c r="E13" s="160">
        <f>'Tab.1_bis Riduzione DO'!J19</f>
        <v>315</v>
      </c>
      <c r="F13" s="143">
        <f>'Tab. 2.1  Presenti in servizio'!J18</f>
        <v>195</v>
      </c>
      <c r="G13" s="161">
        <f>+'Tab. 2.2 Comandati out'!J18</f>
        <v>2</v>
      </c>
      <c r="H13" s="145">
        <f>E13-F13-G13</f>
        <v>118</v>
      </c>
      <c r="I13" s="141"/>
      <c r="J13" s="306">
        <v>82</v>
      </c>
      <c r="K13" s="223"/>
      <c r="L13" s="147"/>
      <c r="M13" s="148"/>
      <c r="N13" s="230"/>
      <c r="P13" s="149">
        <f>H13-(SUM(J13:N13))</f>
        <v>36</v>
      </c>
      <c r="R13" s="285"/>
      <c r="S13" s="289"/>
      <c r="T13" s="296"/>
      <c r="V13" s="235">
        <f>P13-R13-S13-T13</f>
        <v>36</v>
      </c>
      <c r="X13" s="301"/>
      <c r="Y13" s="301"/>
      <c r="Z13" s="303">
        <f>'Tab. 2.1  Presenti in servizio'!K18</f>
        <v>0</v>
      </c>
      <c r="AB13" s="235">
        <f>V13-(SUM(X13:Z13))</f>
        <v>36</v>
      </c>
    </row>
    <row r="14" spans="1:28" s="13" customFormat="1" ht="7.5" customHeight="1" x14ac:dyDescent="0.3">
      <c r="A14" s="151"/>
      <c r="B14" s="152"/>
      <c r="C14" s="152"/>
      <c r="D14" s="154"/>
      <c r="E14" s="155"/>
      <c r="F14" s="155"/>
      <c r="G14" s="155"/>
      <c r="H14" s="156"/>
      <c r="I14" s="154"/>
      <c r="J14" s="297"/>
      <c r="K14" s="224"/>
      <c r="L14" s="157"/>
      <c r="M14" s="157"/>
      <c r="N14" s="221"/>
      <c r="P14" s="159"/>
      <c r="R14" s="286"/>
      <c r="S14" s="291"/>
      <c r="T14" s="297"/>
      <c r="V14" s="236"/>
      <c r="X14" s="281"/>
      <c r="Y14" s="281"/>
      <c r="Z14" s="281"/>
      <c r="AB14" s="236"/>
    </row>
    <row r="15" spans="1:28" ht="26.25" customHeight="1" thickBot="1" x14ac:dyDescent="0.35">
      <c r="A15" s="576" t="s">
        <v>104</v>
      </c>
      <c r="B15" s="576"/>
      <c r="C15" s="576"/>
      <c r="D15" s="141"/>
      <c r="E15" s="142">
        <f>SUM(E7:E13)</f>
        <v>18976</v>
      </c>
      <c r="F15" s="144">
        <f>SUM(F7:F13)</f>
        <v>12394</v>
      </c>
      <c r="G15" s="144">
        <f>SUM(G7:G13)</f>
        <v>69</v>
      </c>
      <c r="H15" s="145">
        <f>E15-F15-G15</f>
        <v>6513</v>
      </c>
      <c r="I15" s="141"/>
      <c r="J15" s="300">
        <f>SUM(J7:J13)</f>
        <v>290</v>
      </c>
      <c r="K15" s="226">
        <f>SUM(K7:K13)</f>
        <v>1217</v>
      </c>
      <c r="L15" s="164">
        <f>SUM(L7:L13)</f>
        <v>0</v>
      </c>
      <c r="M15" s="165">
        <f>SUM(M7:M13)</f>
        <v>83</v>
      </c>
      <c r="N15" s="233">
        <f>SUM(N7:N13)</f>
        <v>25</v>
      </c>
      <c r="P15" s="149">
        <f>SUM(P7:P13)</f>
        <v>4898</v>
      </c>
      <c r="R15" s="288">
        <f>SUM(R7:R13)</f>
        <v>0</v>
      </c>
      <c r="S15" s="294">
        <f>SUM(S7:S13)</f>
        <v>0</v>
      </c>
      <c r="T15" s="300">
        <f>SUM(T7:T13)</f>
        <v>447</v>
      </c>
      <c r="V15" s="235">
        <f>SUM(V7:V13)</f>
        <v>4451</v>
      </c>
      <c r="X15" s="282">
        <f>SUM(X7:X13)</f>
        <v>12</v>
      </c>
      <c r="Y15" s="282">
        <f>SUM(Y7:Y13)</f>
        <v>67</v>
      </c>
      <c r="Z15" s="282">
        <f>SUM(Z7:Z13)</f>
        <v>27</v>
      </c>
      <c r="AB15" s="235">
        <f>SUM(AB7:AB13)</f>
        <v>4345</v>
      </c>
    </row>
    <row r="16" spans="1:28" ht="15" thickTop="1" x14ac:dyDescent="0.3"/>
    <row r="17" spans="1:23" ht="18" x14ac:dyDescent="0.35">
      <c r="A17" s="390" t="s">
        <v>215</v>
      </c>
    </row>
    <row r="18" spans="1:23" ht="79.5" customHeight="1" x14ac:dyDescent="0.3">
      <c r="A18" s="594" t="s">
        <v>142</v>
      </c>
      <c r="B18" s="594"/>
      <c r="C18" s="594"/>
      <c r="D18" s="594"/>
      <c r="E18" s="594"/>
      <c r="F18" s="594"/>
      <c r="G18" s="594"/>
      <c r="H18" s="594"/>
      <c r="I18" s="594"/>
      <c r="J18" s="594"/>
      <c r="K18" s="594"/>
      <c r="L18" s="594"/>
      <c r="M18" s="594"/>
      <c r="N18" s="594"/>
      <c r="O18" s="594"/>
      <c r="P18" s="594"/>
      <c r="Q18" s="594"/>
      <c r="R18" s="594"/>
      <c r="S18" s="594"/>
      <c r="T18" s="594"/>
      <c r="U18" s="276"/>
      <c r="V18" s="276"/>
      <c r="W18" s="276"/>
    </row>
    <row r="19" spans="1:23" ht="22.5" customHeight="1" x14ac:dyDescent="0.3">
      <c r="A19" s="593" t="s">
        <v>122</v>
      </c>
      <c r="B19" s="593"/>
      <c r="C19" s="593"/>
      <c r="D19" s="593"/>
      <c r="E19" s="593"/>
      <c r="F19" s="593"/>
      <c r="G19" s="593"/>
      <c r="H19" s="593"/>
      <c r="I19" s="593"/>
      <c r="J19" s="593"/>
      <c r="K19" s="593"/>
      <c r="L19" s="593"/>
      <c r="M19" s="593"/>
      <c r="N19" s="593"/>
      <c r="O19" s="593"/>
      <c r="P19" s="593"/>
      <c r="Q19" s="593"/>
      <c r="R19" s="593"/>
      <c r="S19" s="593"/>
      <c r="T19" s="593"/>
      <c r="U19" s="277"/>
      <c r="V19" s="277"/>
      <c r="W19" s="277"/>
    </row>
  </sheetData>
  <mergeCells count="20">
    <mergeCell ref="A19:T19"/>
    <mergeCell ref="A10:C10"/>
    <mergeCell ref="A11:C11"/>
    <mergeCell ref="A12:C12"/>
    <mergeCell ref="A13:C13"/>
    <mergeCell ref="A15:C15"/>
    <mergeCell ref="A18:T18"/>
    <mergeCell ref="P1:R1"/>
    <mergeCell ref="P2:R3"/>
    <mergeCell ref="R5:S5"/>
    <mergeCell ref="K5:L5"/>
    <mergeCell ref="M5:N5"/>
    <mergeCell ref="A8:C8"/>
    <mergeCell ref="K1:O1"/>
    <mergeCell ref="K2:O3"/>
    <mergeCell ref="A6:C6"/>
    <mergeCell ref="A7:C7"/>
    <mergeCell ref="A1:I1"/>
    <mergeCell ref="A2:I2"/>
    <mergeCell ref="A3:I3"/>
  </mergeCells>
  <pageMargins left="0.7" right="0.7" top="0.75" bottom="0.75" header="0.3" footer="0.3"/>
  <pageSetup paperSize="9" scale="45" orientation="landscape" r:id="rId1"/>
  <ignoredErrors>
    <ignoredError sqref="X7:Y8 Z10:Z13" unlockedFormula="1"/>
    <ignoredError sqref="P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3</vt:i4>
      </vt:variant>
    </vt:vector>
  </HeadingPairs>
  <TitlesOfParts>
    <vt:vector size="19" baseType="lpstr">
      <vt:lpstr>Tab.1 valore finanziario D.O.</vt:lpstr>
      <vt:lpstr>Tab. 3.1  Cessati anno 2024</vt:lpstr>
      <vt:lpstr>Tab.1_bis Riduzione DO</vt:lpstr>
      <vt:lpstr>Tab. 2.1  Presenti in servizio</vt:lpstr>
      <vt:lpstr>Tab. 2.2 Comandati out</vt:lpstr>
      <vt:lpstr>Tab. 3.2  Cessati anno 2025</vt:lpstr>
      <vt:lpstr>Tab. 3.3  Cessati anno 2026</vt:lpstr>
      <vt:lpstr>Tab. 3.4  Cessati anno 2027</vt:lpstr>
      <vt:lpstr>Tab. 4 Vacanze di Organico 2025</vt:lpstr>
      <vt:lpstr>Tab 4.1 Bandire e assumere 2025</vt:lpstr>
      <vt:lpstr>Tab. 4.2 Assunzioni  2025</vt:lpstr>
      <vt:lpstr>Tab. 4.3 Assunzioni 2026</vt:lpstr>
      <vt:lpstr>Tab. 4.4 Assunzioni 2027</vt:lpstr>
      <vt:lpstr>Tab.4.5 solo bandire  26 27 </vt:lpstr>
      <vt:lpstr>Tab. 5 Verifica tetto spesa</vt:lpstr>
      <vt:lpstr>Riepilogo Assunzioni 2024</vt:lpstr>
      <vt:lpstr>'Riepilogo Assunzioni 2024'!Area_stampa</vt:lpstr>
      <vt:lpstr>'Tab. 3.1  Cessati anno 2024'!Area_stampa</vt:lpstr>
      <vt:lpstr>'Tab. 4.2 Assunzioni  2025'!Area_stampa</vt:lpstr>
    </vt:vector>
  </TitlesOfParts>
  <Company>Ministero Economia e Finanze - RGS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Cinti</dc:creator>
  <cp:lastModifiedBy>SmartWorking</cp:lastModifiedBy>
  <cp:lastPrinted>2025-03-14T11:25:23Z</cp:lastPrinted>
  <dcterms:created xsi:type="dcterms:W3CDTF">2023-05-11T09:15:36Z</dcterms:created>
  <dcterms:modified xsi:type="dcterms:W3CDTF">2025-03-20T14:22:37Z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2023-11-27T11:46:15Z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002679b6-28a1-46fb-bdd3-db2817607f3f</vt:lpwstr>
  </property>
  <property fmtid="{D5CDD505-2E9C-101B-9397-08002B2CF9AE}" pid="8" name="MSIP_Label_5097a60d-5525-435b-8989-8eb48ac0c8cd_ContentBits">
    <vt:lpwstr>0</vt:lpwstr>
  </property>
</Properties>
</file>